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75" windowWidth="2025" windowHeight="1305" firstSheet="3" activeTab="6"/>
  </bookViews>
  <sheets>
    <sheet name="XXXXXX" sheetId="7" state="veryHidden" r:id="rId1"/>
    <sheet name="예산총칙가로" sheetId="23" r:id="rId2"/>
    <sheet name="예산총괄표세로" sheetId="13" r:id="rId3"/>
    <sheet name="법인수입" sheetId="1" r:id="rId4"/>
    <sheet name="법인지출" sheetId="6" r:id="rId5"/>
    <sheet name="법인수입세로" sheetId="14" r:id="rId6"/>
    <sheet name="법인지출세로" sheetId="15" r:id="rId7"/>
  </sheets>
  <definedNames>
    <definedName name="_xlnm.Print_Titles" localSheetId="3">법인수입!$5:$6</definedName>
    <definedName name="_xlnm.Print_Titles" localSheetId="4">법인지출!$5:$6</definedName>
    <definedName name="_xlnm.Print_Titles" localSheetId="6">법인지출세로!$3:$4</definedName>
  </definedNames>
  <calcPr calcId="145621"/>
</workbook>
</file>

<file path=xl/calcChain.xml><?xml version="1.0" encoding="utf-8"?>
<calcChain xmlns="http://schemas.openxmlformats.org/spreadsheetml/2006/main">
  <c r="E18" i="23" l="1"/>
  <c r="E21" i="1" l="1"/>
  <c r="E20" i="1" s="1"/>
  <c r="E19" i="1" s="1"/>
  <c r="E19" i="14"/>
  <c r="E18" i="14" s="1"/>
  <c r="D7" i="13" l="1"/>
  <c r="D40" i="6" l="1"/>
  <c r="D39" i="6" s="1"/>
  <c r="B18" i="13" s="1"/>
  <c r="E21" i="6"/>
  <c r="D21" i="6"/>
  <c r="E26" i="6"/>
  <c r="D26" i="6"/>
  <c r="E41" i="6"/>
  <c r="E24" i="1"/>
  <c r="E23" i="1" s="1"/>
  <c r="E22" i="1" s="1"/>
  <c r="D8" i="13" s="1"/>
  <c r="D21" i="1"/>
  <c r="D20" i="1" s="1"/>
  <c r="D19" i="1" s="1"/>
  <c r="B7" i="13" s="1"/>
  <c r="F7" i="13" s="1"/>
  <c r="D19" i="14"/>
  <c r="D18" i="14" s="1"/>
  <c r="E33" i="15"/>
  <c r="E38" i="15"/>
  <c r="E37" i="15" s="1"/>
  <c r="E40" i="6" l="1"/>
  <c r="E39" i="6" s="1"/>
  <c r="D18" i="13"/>
  <c r="F18" i="13" s="1"/>
  <c r="E22" i="14"/>
  <c r="E21" i="14" s="1"/>
  <c r="D36" i="6" l="1"/>
  <c r="E36" i="6"/>
  <c r="D24" i="1" l="1"/>
  <c r="D23" i="1" s="1"/>
  <c r="D22" i="1" s="1"/>
  <c r="D33" i="15"/>
  <c r="D38" i="15"/>
  <c r="D37" i="15" s="1"/>
  <c r="D22" i="14"/>
  <c r="D21" i="14" s="1"/>
  <c r="B8" i="13" s="1"/>
  <c r="F8" i="13" s="1"/>
  <c r="D7" i="14"/>
  <c r="E18" i="15"/>
  <c r="E26" i="15"/>
  <c r="D18" i="15" l="1"/>
  <c r="E7" i="14"/>
  <c r="D11" i="1"/>
  <c r="E11" i="1"/>
  <c r="F10" i="14"/>
  <c r="F19" i="15" l="1"/>
  <c r="F24" i="15"/>
  <c r="E35" i="15" l="1"/>
  <c r="E32" i="15" s="1"/>
  <c r="E30" i="15"/>
  <c r="E29" i="15" s="1"/>
  <c r="E25" i="15"/>
  <c r="F18" i="15"/>
  <c r="E12" i="15"/>
  <c r="E9" i="15"/>
  <c r="E6" i="15"/>
  <c r="E5" i="15" s="1"/>
  <c r="D13" i="13" s="1"/>
  <c r="E16" i="14"/>
  <c r="E14" i="14"/>
  <c r="E12" i="14"/>
  <c r="E11" i="14"/>
  <c r="E6" i="14"/>
  <c r="D19" i="13"/>
  <c r="B19" i="13"/>
  <c r="D9" i="13"/>
  <c r="B9" i="13"/>
  <c r="D42" i="6"/>
  <c r="D38" i="6"/>
  <c r="D37" i="6" s="1"/>
  <c r="D35" i="6"/>
  <c r="D33" i="6"/>
  <c r="D32" i="6" s="1"/>
  <c r="D30" i="6"/>
  <c r="D29" i="6"/>
  <c r="D25" i="6"/>
  <c r="D24" i="6"/>
  <c r="D23" i="6"/>
  <c r="D22" i="6"/>
  <c r="D19" i="6"/>
  <c r="D18" i="6"/>
  <c r="D17" i="6"/>
  <c r="D16" i="6"/>
  <c r="D15" i="6"/>
  <c r="D13" i="6"/>
  <c r="D12" i="6"/>
  <c r="D9" i="6"/>
  <c r="D25" i="1"/>
  <c r="D18" i="1"/>
  <c r="D17" i="1" s="1"/>
  <c r="D16" i="1"/>
  <c r="D14" i="1"/>
  <c r="D13" i="1" s="1"/>
  <c r="D10" i="1"/>
  <c r="D9" i="1"/>
  <c r="F7" i="15"/>
  <c r="F10" i="15"/>
  <c r="F11" i="15"/>
  <c r="F13" i="15"/>
  <c r="F14" i="15"/>
  <c r="F15" i="15"/>
  <c r="F16" i="15"/>
  <c r="F17" i="15"/>
  <c r="F20" i="15"/>
  <c r="F21" i="15"/>
  <c r="F22" i="15"/>
  <c r="F23" i="15"/>
  <c r="F27" i="15"/>
  <c r="F28" i="15"/>
  <c r="F31" i="15"/>
  <c r="F36" i="15"/>
  <c r="F40" i="15"/>
  <c r="D35" i="15"/>
  <c r="D6" i="15"/>
  <c r="F6" i="15" s="1"/>
  <c r="D30" i="15"/>
  <c r="D29" i="15" s="1"/>
  <c r="D26" i="15"/>
  <c r="D25" i="15" s="1"/>
  <c r="B15" i="13" s="1"/>
  <c r="D12" i="15"/>
  <c r="F12" i="15" s="1"/>
  <c r="D9" i="15"/>
  <c r="F8" i="14"/>
  <c r="F9" i="14"/>
  <c r="F13" i="14"/>
  <c r="F15" i="14"/>
  <c r="F17" i="14"/>
  <c r="F24" i="14"/>
  <c r="D16" i="14"/>
  <c r="F16" i="14" s="1"/>
  <c r="D14" i="14"/>
  <c r="F14" i="14" s="1"/>
  <c r="D12" i="14"/>
  <c r="F12" i="14" s="1"/>
  <c r="F7" i="14"/>
  <c r="E42" i="6"/>
  <c r="G42" i="6" s="1"/>
  <c r="E38" i="6"/>
  <c r="G36" i="6"/>
  <c r="E33" i="6"/>
  <c r="E32" i="6" s="1"/>
  <c r="E31" i="6" s="1"/>
  <c r="E30" i="6"/>
  <c r="E29" i="6"/>
  <c r="E25" i="6"/>
  <c r="F25" i="6" s="1"/>
  <c r="E24" i="6"/>
  <c r="E23" i="6"/>
  <c r="E22" i="6"/>
  <c r="E19" i="6"/>
  <c r="G19" i="6" s="1"/>
  <c r="E18" i="6"/>
  <c r="E17" i="6"/>
  <c r="G17" i="6" s="1"/>
  <c r="E16" i="6"/>
  <c r="E15" i="6"/>
  <c r="G15" i="6" s="1"/>
  <c r="E13" i="6"/>
  <c r="E12" i="6"/>
  <c r="G12" i="6" s="1"/>
  <c r="E9" i="6"/>
  <c r="E25" i="1"/>
  <c r="G25" i="1" s="1"/>
  <c r="E18" i="1"/>
  <c r="E17" i="1" s="1"/>
  <c r="E16" i="1"/>
  <c r="G16" i="1" s="1"/>
  <c r="E14" i="1"/>
  <c r="G14" i="1" s="1"/>
  <c r="E10" i="1"/>
  <c r="G10" i="1" s="1"/>
  <c r="E9" i="1"/>
  <c r="E8" i="6"/>
  <c r="E7" i="6" s="1"/>
  <c r="D6" i="13"/>
  <c r="G23" i="6" l="1"/>
  <c r="G38" i="6"/>
  <c r="D14" i="6"/>
  <c r="F19" i="13"/>
  <c r="G18" i="1"/>
  <c r="E25" i="14"/>
  <c r="E28" i="6"/>
  <c r="F14" i="1"/>
  <c r="E13" i="1"/>
  <c r="F9" i="13"/>
  <c r="E20" i="6"/>
  <c r="D20" i="6"/>
  <c r="E37" i="6"/>
  <c r="G37" i="6" s="1"/>
  <c r="B16" i="13"/>
  <c r="F35" i="15"/>
  <c r="D32" i="15"/>
  <c r="B17" i="13" s="1"/>
  <c r="G9" i="1"/>
  <c r="E8" i="1"/>
  <c r="E7" i="1" s="1"/>
  <c r="E27" i="6"/>
  <c r="F13" i="6"/>
  <c r="G18" i="6"/>
  <c r="G24" i="6"/>
  <c r="F29" i="6"/>
  <c r="D8" i="15"/>
  <c r="B14" i="13" s="1"/>
  <c r="E35" i="6"/>
  <c r="G35" i="6" s="1"/>
  <c r="F9" i="15"/>
  <c r="F10" i="1"/>
  <c r="F18" i="1"/>
  <c r="G25" i="6"/>
  <c r="D28" i="6"/>
  <c r="D27" i="6" s="1"/>
  <c r="F26" i="15"/>
  <c r="G13" i="6"/>
  <c r="F33" i="6"/>
  <c r="G9" i="6"/>
  <c r="G16" i="6"/>
  <c r="G22" i="6"/>
  <c r="F24" i="6"/>
  <c r="G29" i="6"/>
  <c r="G33" i="6"/>
  <c r="F30" i="15"/>
  <c r="E14" i="6"/>
  <c r="G14" i="6" s="1"/>
  <c r="D11" i="14"/>
  <c r="B6" i="13" s="1"/>
  <c r="E11" i="6"/>
  <c r="F30" i="6"/>
  <c r="D8" i="1"/>
  <c r="D7" i="1" s="1"/>
  <c r="D6" i="14"/>
  <c r="D25" i="14" s="1"/>
  <c r="G30" i="6"/>
  <c r="E8" i="15"/>
  <c r="D14" i="13" s="1"/>
  <c r="E15" i="1"/>
  <c r="D5" i="13"/>
  <c r="F32" i="6"/>
  <c r="D31" i="6"/>
  <c r="G32" i="6"/>
  <c r="D11" i="6"/>
  <c r="D16" i="13"/>
  <c r="F16" i="13" s="1"/>
  <c r="F29" i="15"/>
  <c r="D15" i="13"/>
  <c r="F25" i="15"/>
  <c r="F13" i="1"/>
  <c r="G13" i="1"/>
  <c r="D5" i="15"/>
  <c r="F9" i="1"/>
  <c r="F25" i="1"/>
  <c r="F12" i="6"/>
  <c r="F16" i="6"/>
  <c r="F18" i="6"/>
  <c r="F22" i="6"/>
  <c r="F42" i="6"/>
  <c r="F16" i="1"/>
  <c r="F9" i="6"/>
  <c r="F15" i="6"/>
  <c r="F17" i="6"/>
  <c r="F19" i="6"/>
  <c r="F23" i="6"/>
  <c r="F38" i="6"/>
  <c r="D34" i="6"/>
  <c r="F17" i="1"/>
  <c r="E12" i="1"/>
  <c r="G17" i="1"/>
  <c r="D15" i="1"/>
  <c r="G15" i="1" s="1"/>
  <c r="F36" i="6"/>
  <c r="D8" i="6"/>
  <c r="F37" i="6" l="1"/>
  <c r="E41" i="15"/>
  <c r="E10" i="6"/>
  <c r="F20" i="6"/>
  <c r="F14" i="13"/>
  <c r="F15" i="13"/>
  <c r="G27" i="6"/>
  <c r="D10" i="13"/>
  <c r="E5" i="13" s="1"/>
  <c r="F6" i="13"/>
  <c r="E26" i="1"/>
  <c r="F32" i="15"/>
  <c r="F14" i="6"/>
  <c r="F28" i="6"/>
  <c r="G20" i="6"/>
  <c r="D41" i="15"/>
  <c r="F11" i="14"/>
  <c r="G8" i="1"/>
  <c r="F35" i="6"/>
  <c r="D17" i="13"/>
  <c r="E34" i="6"/>
  <c r="F34" i="6" s="1"/>
  <c r="G28" i="6"/>
  <c r="F27" i="6"/>
  <c r="F8" i="1"/>
  <c r="F6" i="14"/>
  <c r="F11" i="6"/>
  <c r="B5" i="13"/>
  <c r="F8" i="15"/>
  <c r="D10" i="6"/>
  <c r="F10" i="6" s="1"/>
  <c r="G11" i="6"/>
  <c r="F31" i="6"/>
  <c r="G31" i="6"/>
  <c r="F7" i="1"/>
  <c r="G7" i="1"/>
  <c r="B13" i="13"/>
  <c r="F5" i="15"/>
  <c r="D7" i="6"/>
  <c r="F8" i="6"/>
  <c r="F15" i="1"/>
  <c r="D12" i="1"/>
  <c r="F12" i="1" s="1"/>
  <c r="G8" i="6"/>
  <c r="D20" i="13" l="1"/>
  <c r="E17" i="13" s="1"/>
  <c r="F17" i="13"/>
  <c r="E14" i="13"/>
  <c r="F5" i="13"/>
  <c r="E10" i="13"/>
  <c r="E8" i="13"/>
  <c r="E7" i="13"/>
  <c r="E6" i="13"/>
  <c r="E9" i="13"/>
  <c r="E43" i="6"/>
  <c r="G34" i="6"/>
  <c r="B10" i="13"/>
  <c r="G10" i="6"/>
  <c r="D26" i="1"/>
  <c r="F26" i="1" s="1"/>
  <c r="F25" i="14"/>
  <c r="D43" i="6"/>
  <c r="F41" i="15"/>
  <c r="F13" i="13"/>
  <c r="B20" i="13"/>
  <c r="G12" i="1"/>
  <c r="F7" i="6"/>
  <c r="G7" i="6"/>
  <c r="E15" i="13" l="1"/>
  <c r="E18" i="13"/>
  <c r="C16" i="13"/>
  <c r="C18" i="13"/>
  <c r="C20" i="13"/>
  <c r="C15" i="13"/>
  <c r="C17" i="13"/>
  <c r="C19" i="13"/>
  <c r="C13" i="13"/>
  <c r="C14" i="13"/>
  <c r="F20" i="13"/>
  <c r="E20" i="13"/>
  <c r="E16" i="13"/>
  <c r="E13" i="13"/>
  <c r="E19" i="13"/>
  <c r="G26" i="1"/>
  <c r="F10" i="13"/>
  <c r="C10" i="13"/>
  <c r="C7" i="13"/>
  <c r="C8" i="13"/>
  <c r="C9" i="13"/>
  <c r="C6" i="13"/>
  <c r="C5" i="13"/>
  <c r="F43" i="6"/>
  <c r="G43" i="6"/>
</calcChain>
</file>

<file path=xl/sharedStrings.xml><?xml version="1.0" encoding="utf-8"?>
<sst xmlns="http://schemas.openxmlformats.org/spreadsheetml/2006/main" count="261" uniqueCount="242">
  <si>
    <t>과          목</t>
    <phoneticPr fontId="2" type="noConversion"/>
  </si>
  <si>
    <t>1)관</t>
    <phoneticPr fontId="2" type="noConversion"/>
  </si>
  <si>
    <t>2)항</t>
    <phoneticPr fontId="2" type="noConversion"/>
  </si>
  <si>
    <t>3)목</t>
    <phoneticPr fontId="2" type="noConversion"/>
  </si>
  <si>
    <t>비          교</t>
    <phoneticPr fontId="2" type="noConversion"/>
  </si>
  <si>
    <t>6)증</t>
    <phoneticPr fontId="2" type="noConversion"/>
  </si>
  <si>
    <t>7)감</t>
    <phoneticPr fontId="2" type="noConversion"/>
  </si>
  <si>
    <t>8) 산 출 근 거</t>
    <phoneticPr fontId="2" type="noConversion"/>
  </si>
  <si>
    <t>(단위 : 천원)</t>
    <phoneticPr fontId="2" type="noConversion"/>
  </si>
  <si>
    <t>1) 관</t>
    <phoneticPr fontId="2" type="noConversion"/>
  </si>
  <si>
    <t>2) 항</t>
    <phoneticPr fontId="2" type="noConversion"/>
  </si>
  <si>
    <t>3) 목</t>
    <phoneticPr fontId="2" type="noConversion"/>
  </si>
  <si>
    <t>6) 증</t>
    <phoneticPr fontId="2" type="noConversion"/>
  </si>
  <si>
    <t>7) 감</t>
    <phoneticPr fontId="2" type="noConversion"/>
  </si>
  <si>
    <t>8)  산 출 근 거</t>
    <phoneticPr fontId="2" type="noConversion"/>
  </si>
  <si>
    <t>4200            관리운영비</t>
    <phoneticPr fontId="2" type="noConversion"/>
  </si>
  <si>
    <t>4600              예비비</t>
    <phoneticPr fontId="2" type="noConversion"/>
  </si>
  <si>
    <t>미사용 차기
이월자금</t>
    <phoneticPr fontId="2" type="noConversion"/>
  </si>
  <si>
    <t>4100            인건비</t>
    <phoneticPr fontId="2" type="noConversion"/>
  </si>
  <si>
    <t>5222
지정기부금</t>
    <phoneticPr fontId="2" type="noConversion"/>
  </si>
  <si>
    <t>5420 기타
교육외 수입</t>
    <phoneticPr fontId="2" type="noConversion"/>
  </si>
  <si>
    <t>5200  전입금
 및 기부수입</t>
    <phoneticPr fontId="2" type="noConversion"/>
  </si>
  <si>
    <t>법인회계(지출의부)</t>
    <phoneticPr fontId="2" type="noConversion"/>
  </si>
  <si>
    <t>4500
전출금</t>
    <phoneticPr fontId="2" type="noConversion"/>
  </si>
  <si>
    <t>5400
교육외수입</t>
    <phoneticPr fontId="2" type="noConversion"/>
  </si>
  <si>
    <t>5411 
예금이자</t>
    <phoneticPr fontId="2" type="noConversion"/>
  </si>
  <si>
    <t>5220    
기부금수입</t>
    <phoneticPr fontId="2" type="noConversion"/>
  </si>
  <si>
    <t>5410       
예금이자수입</t>
    <phoneticPr fontId="2" type="noConversion"/>
  </si>
  <si>
    <t>5221
일반기부금</t>
    <phoneticPr fontId="2" type="noConversion"/>
  </si>
  <si>
    <t>.</t>
    <phoneticPr fontId="2" type="noConversion"/>
  </si>
  <si>
    <t>4610                            예비비</t>
    <phoneticPr fontId="2" type="noConversion"/>
  </si>
  <si>
    <t>4230                     운영비</t>
    <phoneticPr fontId="2" type="noConversion"/>
  </si>
  <si>
    <t>4220                    일반관리비</t>
    <phoneticPr fontId="2" type="noConversion"/>
  </si>
  <si>
    <t>4210                     시설관리비</t>
    <phoneticPr fontId="2" type="noConversion"/>
  </si>
  <si>
    <t>4120                     직원인건비</t>
    <phoneticPr fontId="2" type="noConversion"/>
  </si>
  <si>
    <t xml:space="preserve"> 자금 수입 총계</t>
    <phoneticPr fontId="2" type="noConversion"/>
  </si>
  <si>
    <t>수      입      의      부</t>
    <phoneticPr fontId="2" type="noConversion"/>
  </si>
  <si>
    <t xml:space="preserve">지      출      의      부 </t>
    <phoneticPr fontId="2" type="noConversion"/>
  </si>
  <si>
    <t>수입총액</t>
    <phoneticPr fontId="2" type="noConversion"/>
  </si>
  <si>
    <t>법인회계(수입의 부)</t>
    <phoneticPr fontId="2" type="noConversion"/>
  </si>
  <si>
    <t>1200  투자와                  기타자산지출</t>
    <phoneticPr fontId="2" type="noConversion"/>
  </si>
  <si>
    <t>차 기 이 월 자 금</t>
    <phoneticPr fontId="2" type="noConversion"/>
  </si>
  <si>
    <t>4211
건축물관리비</t>
    <phoneticPr fontId="2" type="noConversion"/>
  </si>
  <si>
    <t>4221
여비교통비</t>
    <phoneticPr fontId="2" type="noConversion"/>
  </si>
  <si>
    <t>4223
소모품비</t>
    <phoneticPr fontId="2" type="noConversion"/>
  </si>
  <si>
    <t>4227
통신비</t>
    <phoneticPr fontId="2" type="noConversion"/>
  </si>
  <si>
    <t>4228
세금과공과</t>
    <phoneticPr fontId="2" type="noConversion"/>
  </si>
  <si>
    <t>4229
지급수수료</t>
    <phoneticPr fontId="2" type="noConversion"/>
  </si>
  <si>
    <t>4232
교육훈련비</t>
    <phoneticPr fontId="2" type="noConversion"/>
  </si>
  <si>
    <t>4233
일반용역비</t>
    <phoneticPr fontId="2" type="noConversion"/>
  </si>
  <si>
    <t>4234
업무추진비</t>
    <phoneticPr fontId="2" type="noConversion"/>
  </si>
  <si>
    <t>4236
회의비</t>
    <phoneticPr fontId="2" type="noConversion"/>
  </si>
  <si>
    <t xml:space="preserve"> 이사회 회의비, 소위원회, 회의시 다과등</t>
    <phoneticPr fontId="2" type="noConversion"/>
  </si>
  <si>
    <t>4511
경상비전출금</t>
    <phoneticPr fontId="2" type="noConversion"/>
  </si>
  <si>
    <t>4512
법정부담전출금</t>
    <phoneticPr fontId="2" type="noConversion"/>
  </si>
  <si>
    <t>4611  
예비비</t>
    <phoneticPr fontId="2" type="noConversion"/>
  </si>
  <si>
    <t>5421
잡수입</t>
    <phoneticPr fontId="2" type="noConversion"/>
  </si>
  <si>
    <t>5430
수익재산수입</t>
    <phoneticPr fontId="2" type="noConversion"/>
  </si>
  <si>
    <t>5431
임대료수입</t>
    <phoneticPr fontId="2" type="noConversion"/>
  </si>
  <si>
    <t>미사용 전기이월자금</t>
    <phoneticPr fontId="2" type="noConversion"/>
  </si>
  <si>
    <t xml:space="preserve"> </t>
    <phoneticPr fontId="2" type="noConversion"/>
  </si>
  <si>
    <t>소모성 경비</t>
    <phoneticPr fontId="2" type="noConversion"/>
  </si>
  <si>
    <t>우편발송</t>
    <phoneticPr fontId="2" type="noConversion"/>
  </si>
  <si>
    <t xml:space="preserve"> 부가세, 재산세,환경개선부담금, 협회비</t>
    <phoneticPr fontId="2" type="noConversion"/>
  </si>
  <si>
    <t>법인담당자 세미나교육</t>
    <phoneticPr fontId="2" type="noConversion"/>
  </si>
  <si>
    <t>경조사비, 화환,접대비,업무추진시</t>
    <phoneticPr fontId="2" type="noConversion"/>
  </si>
  <si>
    <t>학교 경상비전출금(관리운영비,장학금등)</t>
    <phoneticPr fontId="2" type="noConversion"/>
  </si>
  <si>
    <t>전기이월자금</t>
    <phoneticPr fontId="2" type="noConversion"/>
  </si>
  <si>
    <t>차기이월자금</t>
    <phoneticPr fontId="2" type="noConversion"/>
  </si>
  <si>
    <t>관</t>
    <phoneticPr fontId="2" type="noConversion"/>
  </si>
  <si>
    <t>비율(%)</t>
    <phoneticPr fontId="2" type="noConversion"/>
  </si>
  <si>
    <t>증  감</t>
    <phoneticPr fontId="2" type="noConversion"/>
  </si>
  <si>
    <t>학교법인 대구신학원</t>
    <phoneticPr fontId="2" type="noConversion"/>
  </si>
  <si>
    <t>학교법인 대구신학원</t>
    <phoneticPr fontId="2" type="noConversion"/>
  </si>
  <si>
    <t>자 금 지 출 총 계</t>
    <phoneticPr fontId="2" type="noConversion"/>
  </si>
  <si>
    <t>비 고</t>
    <phoneticPr fontId="14" type="noConversion"/>
  </si>
  <si>
    <t xml:space="preserve"> 교육외 수입</t>
    <phoneticPr fontId="2" type="noConversion"/>
  </si>
  <si>
    <t>비  고</t>
    <phoneticPr fontId="14" type="noConversion"/>
  </si>
  <si>
    <t>인건비</t>
    <phoneticPr fontId="2" type="noConversion"/>
  </si>
  <si>
    <t>관리운영비</t>
    <phoneticPr fontId="2" type="noConversion"/>
  </si>
  <si>
    <t>전출금</t>
    <phoneticPr fontId="2" type="noConversion"/>
  </si>
  <si>
    <t>예비비</t>
    <phoneticPr fontId="14" type="noConversion"/>
  </si>
  <si>
    <t>지출총액</t>
    <phoneticPr fontId="14" type="noConversion"/>
  </si>
  <si>
    <r>
      <t>1. 수입의 부(</t>
    </r>
    <r>
      <rPr>
        <sz val="11"/>
        <color indexed="8"/>
        <rFont val="굴림체"/>
        <family val="3"/>
        <charset val="129"/>
      </rPr>
      <t>단위: 1,000원)                                      학교법인 대구신학원</t>
    </r>
    <phoneticPr fontId="14" type="noConversion"/>
  </si>
  <si>
    <t>과 목</t>
  </si>
  <si>
    <t>관</t>
  </si>
  <si>
    <t>항</t>
  </si>
  <si>
    <t>목</t>
  </si>
  <si>
    <t>기 부 금</t>
    <phoneticPr fontId="14" type="noConversion"/>
  </si>
  <si>
    <t>예금이자 
수입</t>
    <phoneticPr fontId="14" type="noConversion"/>
  </si>
  <si>
    <t>예금이자</t>
  </si>
  <si>
    <t>잡 수 입</t>
    <phoneticPr fontId="14" type="noConversion"/>
  </si>
  <si>
    <t>수익재산 
수입</t>
    <phoneticPr fontId="14" type="noConversion"/>
  </si>
  <si>
    <t>임대료 수입</t>
  </si>
  <si>
    <t>미사용 전기이월자금</t>
  </si>
  <si>
    <t>자금수입총계</t>
  </si>
  <si>
    <t>보수</t>
  </si>
  <si>
    <t>직원보수</t>
  </si>
  <si>
    <t>관리운영비</t>
  </si>
  <si>
    <t>시설관리비</t>
  </si>
  <si>
    <t>건축물관리비</t>
  </si>
  <si>
    <t>건물수선비등</t>
  </si>
  <si>
    <t>보험료</t>
  </si>
  <si>
    <t>일반관리비</t>
  </si>
  <si>
    <t>여비교통비</t>
  </si>
  <si>
    <t>업무시,내빈</t>
  </si>
  <si>
    <t>소모품비</t>
  </si>
  <si>
    <t>통신비</t>
  </si>
  <si>
    <t>우편발송</t>
  </si>
  <si>
    <t>제세공과</t>
  </si>
  <si>
    <t>부가가치세, 재산세,
협회비</t>
    <phoneticPr fontId="14" type="noConversion"/>
  </si>
  <si>
    <t>지급수수료</t>
  </si>
  <si>
    <t>운영비</t>
  </si>
  <si>
    <t>교육훈련비</t>
  </si>
  <si>
    <t>일반용역비</t>
  </si>
  <si>
    <t>업무추진비</t>
  </si>
  <si>
    <t>회의비</t>
  </si>
  <si>
    <t>이사회, 기타회의</t>
    <phoneticPr fontId="14" type="noConversion"/>
  </si>
  <si>
    <t>전출금</t>
  </si>
  <si>
    <t>경상비 전출금</t>
  </si>
  <si>
    <t>법정부담금 
전출금</t>
    <phoneticPr fontId="14" type="noConversion"/>
  </si>
  <si>
    <t>예비비</t>
  </si>
  <si>
    <t>투자와 
기타자산지출</t>
    <phoneticPr fontId="14" type="noConversion"/>
  </si>
  <si>
    <t>미사용 차기이월자금</t>
    <phoneticPr fontId="14" type="noConversion"/>
  </si>
  <si>
    <t>자금지출총계</t>
    <phoneticPr fontId="14" type="noConversion"/>
  </si>
  <si>
    <t>전입 및 
기부금수입</t>
    <phoneticPr fontId="14" type="noConversion"/>
  </si>
  <si>
    <t>교육외수입</t>
    <phoneticPr fontId="2" type="noConversion"/>
  </si>
  <si>
    <t>기타교육외
수입</t>
    <phoneticPr fontId="2" type="noConversion"/>
  </si>
  <si>
    <t>성암교회 월임대료,
토지임대료</t>
    <phoneticPr fontId="14" type="noConversion"/>
  </si>
  <si>
    <t xml:space="preserve">  기부금수입</t>
    <phoneticPr fontId="2" type="noConversion"/>
  </si>
  <si>
    <t>학교전출</t>
    <phoneticPr fontId="14" type="noConversion"/>
  </si>
  <si>
    <t>기타기금 적립금</t>
    <phoneticPr fontId="14" type="noConversion"/>
  </si>
  <si>
    <t>일반,발전기금</t>
    <phoneticPr fontId="2" type="noConversion"/>
  </si>
  <si>
    <t>단위:1,000원</t>
    <phoneticPr fontId="2" type="noConversion"/>
  </si>
  <si>
    <t>성암교회 월 임대료, 토지임대료</t>
    <phoneticPr fontId="2" type="noConversion"/>
  </si>
  <si>
    <t>1260                  
임의기금 적립</t>
    <phoneticPr fontId="2" type="noConversion"/>
  </si>
  <si>
    <t>1266   임의
기타기금 적립</t>
    <phoneticPr fontId="2" type="noConversion"/>
  </si>
  <si>
    <t>임의기금적립</t>
    <phoneticPr fontId="2" type="noConversion"/>
  </si>
  <si>
    <t>임의기타
기금적립</t>
    <phoneticPr fontId="2" type="noConversion"/>
  </si>
  <si>
    <t>예금이자,임대료수입</t>
    <phoneticPr fontId="14" type="noConversion"/>
  </si>
  <si>
    <t>4510
전출금</t>
    <phoneticPr fontId="2" type="noConversion"/>
  </si>
  <si>
    <t>집기류,전산용품,
사무용품</t>
    <phoneticPr fontId="2" type="noConversion"/>
  </si>
  <si>
    <t>1. 수입의 부</t>
    <phoneticPr fontId="14" type="noConversion"/>
  </si>
  <si>
    <t>2. 지출의 부</t>
    <phoneticPr fontId="14" type="noConversion"/>
  </si>
  <si>
    <t>4216
보험료</t>
    <phoneticPr fontId="2" type="noConversion"/>
  </si>
  <si>
    <t>복리후생비</t>
    <phoneticPr fontId="2" type="noConversion"/>
  </si>
  <si>
    <t>경조사비, 화환,업무성</t>
    <phoneticPr fontId="14" type="noConversion"/>
  </si>
  <si>
    <t>직원제수당</t>
    <phoneticPr fontId="2" type="noConversion"/>
  </si>
  <si>
    <t>기타운영비</t>
    <phoneticPr fontId="2" type="noConversion"/>
  </si>
  <si>
    <t>기타 운영상의 경비</t>
    <phoneticPr fontId="2" type="noConversion"/>
  </si>
  <si>
    <t>각종 수수료,CMS수수료</t>
    <phoneticPr fontId="14" type="noConversion"/>
  </si>
  <si>
    <t>증감액</t>
    <phoneticPr fontId="2" type="noConversion"/>
  </si>
  <si>
    <t>단위: 천원</t>
    <phoneticPr fontId="2" type="noConversion"/>
  </si>
  <si>
    <t>연구기부금</t>
    <phoneticPr fontId="2" type="noConversion"/>
  </si>
  <si>
    <t xml:space="preserve">지정기부금
</t>
    <phoneticPr fontId="14" type="noConversion"/>
  </si>
  <si>
    <t>일반기부금</t>
    <phoneticPr fontId="14" type="noConversion"/>
  </si>
  <si>
    <t>5223
연구기부금</t>
    <phoneticPr fontId="2" type="noConversion"/>
  </si>
  <si>
    <t>고정부채상환</t>
    <phoneticPr fontId="2" type="noConversion"/>
  </si>
  <si>
    <t>기타고정부채
상환</t>
    <phoneticPr fontId="2" type="noConversion"/>
  </si>
  <si>
    <t>임대보증금
환급</t>
    <phoneticPr fontId="2" type="noConversion"/>
  </si>
  <si>
    <t>2200
고정부채입금</t>
    <phoneticPr fontId="2" type="noConversion"/>
  </si>
  <si>
    <t>2220
기타고정부채</t>
    <phoneticPr fontId="2" type="noConversion"/>
  </si>
  <si>
    <t>2221
임대보증금수입</t>
    <phoneticPr fontId="2" type="noConversion"/>
  </si>
  <si>
    <t>2200
고정부채상환</t>
    <phoneticPr fontId="2" type="noConversion"/>
  </si>
  <si>
    <t>2220
기타고정부채 
상환</t>
    <phoneticPr fontId="2" type="noConversion"/>
  </si>
  <si>
    <t>2221 임대보증금
 환급</t>
    <phoneticPr fontId="2" type="noConversion"/>
  </si>
  <si>
    <r>
      <rPr>
        <b/>
        <sz val="11"/>
        <color rgb="FF000000"/>
        <rFont val="굴림체"/>
        <family val="3"/>
        <charset val="129"/>
      </rPr>
      <t>2. 지출의 부(</t>
    </r>
    <r>
      <rPr>
        <sz val="11"/>
        <color indexed="8"/>
        <rFont val="굴림체"/>
        <family val="3"/>
        <charset val="129"/>
      </rPr>
      <t xml:space="preserve">단위: 1,000원) </t>
    </r>
    <r>
      <rPr>
        <sz val="10"/>
        <color indexed="8"/>
        <rFont val="굴림체"/>
        <family val="3"/>
        <charset val="129"/>
      </rPr>
      <t xml:space="preserve">                                  학교법인 대구신학원</t>
    </r>
    <phoneticPr fontId="14" type="noConversion"/>
  </si>
  <si>
    <t>윤성아파트 전세보증금</t>
    <phoneticPr fontId="2" type="noConversion"/>
  </si>
  <si>
    <t>발전기금</t>
    <phoneticPr fontId="2" type="noConversion"/>
  </si>
  <si>
    <t>연구기부금</t>
    <phoneticPr fontId="2" type="noConversion"/>
  </si>
  <si>
    <t>노회보조금,이사부담금</t>
    <phoneticPr fontId="2" type="noConversion"/>
  </si>
  <si>
    <t>노회보조금,이사부담금</t>
    <phoneticPr fontId="14" type="noConversion"/>
  </si>
  <si>
    <t>발전기금</t>
    <phoneticPr fontId="14" type="noConversion"/>
  </si>
  <si>
    <t>학교 경상비전출금</t>
    <phoneticPr fontId="14" type="noConversion"/>
  </si>
  <si>
    <t>학교 사학연금 법정부담금 전출</t>
    <phoneticPr fontId="2" type="noConversion"/>
  </si>
  <si>
    <t>수익용 건물 수선비,관리비</t>
    <phoneticPr fontId="2" type="noConversion"/>
  </si>
  <si>
    <t>건물화재보험료</t>
    <phoneticPr fontId="2" type="noConversion"/>
  </si>
  <si>
    <t>업무시,내빈</t>
    <phoneticPr fontId="2" type="noConversion"/>
  </si>
  <si>
    <t xml:space="preserve"> 각종 수수료CMS이체 관련 수수료</t>
    <phoneticPr fontId="2" type="noConversion"/>
  </si>
  <si>
    <t>소송비용, 회계사수수료, 감사경비, 법무사수수료</t>
    <phoneticPr fontId="2" type="noConversion"/>
  </si>
  <si>
    <t>소송비용,회계사수수료
감사경비,법무사수수료</t>
    <phoneticPr fontId="14" type="noConversion"/>
  </si>
  <si>
    <t>건물화재보험료 등</t>
    <phoneticPr fontId="14" type="noConversion"/>
  </si>
  <si>
    <t>법인관련 교육경비</t>
    <phoneticPr fontId="2" type="noConversion"/>
  </si>
  <si>
    <t>고정부채입금</t>
    <phoneticPr fontId="2" type="noConversion"/>
  </si>
  <si>
    <t>투자와 기타
자산수입</t>
    <phoneticPr fontId="2" type="noConversion"/>
  </si>
  <si>
    <t>임의기금
인출수입</t>
    <phoneticPr fontId="2" type="noConversion"/>
  </si>
  <si>
    <t>임의기타
기금인출</t>
    <phoneticPr fontId="2" type="noConversion"/>
  </si>
  <si>
    <t>1200 투자와
기타자산수입</t>
    <phoneticPr fontId="2" type="noConversion"/>
  </si>
  <si>
    <t>1260 임의기금
인출수입</t>
    <phoneticPr fontId="2" type="noConversion"/>
  </si>
  <si>
    <t>1266 임의기타
기금인출</t>
    <phoneticPr fontId="2" type="noConversion"/>
  </si>
  <si>
    <t>4239
기타운영비</t>
    <phoneticPr fontId="2" type="noConversion"/>
  </si>
  <si>
    <t>4231
복리후생비</t>
    <phoneticPr fontId="2" type="noConversion"/>
  </si>
  <si>
    <t>식사대등</t>
    <phoneticPr fontId="2" type="noConversion"/>
  </si>
  <si>
    <t>임대보증금
수 입</t>
    <phoneticPr fontId="2" type="noConversion"/>
  </si>
  <si>
    <t>기타고정
부채</t>
    <phoneticPr fontId="2" type="noConversion"/>
  </si>
  <si>
    <t>증 감 액</t>
    <phoneticPr fontId="2" type="noConversion"/>
  </si>
  <si>
    <t>투자와기타자산수입</t>
    <phoneticPr fontId="2" type="noConversion"/>
  </si>
  <si>
    <t>고정부채입금</t>
    <phoneticPr fontId="2" type="noConversion"/>
  </si>
  <si>
    <t>기타기금 인출수입</t>
    <phoneticPr fontId="2" type="noConversion"/>
  </si>
  <si>
    <t>고정부채상환</t>
    <phoneticPr fontId="2" type="noConversion"/>
  </si>
  <si>
    <r>
      <t xml:space="preserve">2014학년도 법인일반업무회계  자금예산서 
</t>
    </r>
    <r>
      <rPr>
        <sz val="11"/>
        <color indexed="8"/>
        <rFont val="맑은 고딕"/>
        <family val="3"/>
        <charset val="129"/>
      </rPr>
      <t>(기간: 2014.3.1 - 2015.2.28)</t>
    </r>
    <phoneticPr fontId="14" type="noConversion"/>
  </si>
  <si>
    <t>2014 예산</t>
    <phoneticPr fontId="2" type="noConversion"/>
  </si>
  <si>
    <t>전세보증금</t>
    <phoneticPr fontId="2" type="noConversion"/>
  </si>
  <si>
    <t>2014 본예산</t>
    <phoneticPr fontId="2" type="noConversion"/>
  </si>
  <si>
    <t>4대연금 법정부담금</t>
    <phoneticPr fontId="14" type="noConversion"/>
  </si>
  <si>
    <t>4) 2014 예산액</t>
    <phoneticPr fontId="2" type="noConversion"/>
  </si>
  <si>
    <t>2014학년도  법인일반업무회계 자금예산서</t>
    <phoneticPr fontId="2" type="noConversion"/>
  </si>
  <si>
    <t>(2014. 03. 01 - 2015. 02. 28)</t>
    <phoneticPr fontId="2" type="noConversion"/>
  </si>
  <si>
    <t>전세보증금</t>
    <phoneticPr fontId="2" type="noConversion"/>
  </si>
  <si>
    <t>임대보증금, 기타</t>
    <phoneticPr fontId="2" type="noConversion"/>
  </si>
  <si>
    <t>임대보증금280,000
기타이월</t>
    <phoneticPr fontId="2" type="noConversion"/>
  </si>
  <si>
    <t>4123
직원제수당</t>
    <phoneticPr fontId="2" type="noConversion"/>
  </si>
  <si>
    <t>2014학년도 법인일반업무회계 자금예산서</t>
    <phoneticPr fontId="2" type="noConversion"/>
  </si>
  <si>
    <t>(2014. 03. 01 - 2015. 02. 29)</t>
    <phoneticPr fontId="2" type="noConversion"/>
  </si>
  <si>
    <t>4) 2014  예산액</t>
    <phoneticPr fontId="2" type="noConversion"/>
  </si>
  <si>
    <t>2014 법인 예산 총괄표</t>
    <phoneticPr fontId="14" type="noConversion"/>
  </si>
  <si>
    <t>2014 예산</t>
    <phoneticPr fontId="2" type="noConversion"/>
  </si>
  <si>
    <t>(1) 기부금 수입은 3억 5천만원 편성</t>
    <phoneticPr fontId="2" type="noConversion"/>
  </si>
  <si>
    <t>(3) 학교 전출금 충당을 위한 기타기금 인출</t>
    <phoneticPr fontId="2" type="noConversion"/>
  </si>
  <si>
    <t>2014 본예산총액</t>
    <phoneticPr fontId="2" type="noConversion"/>
  </si>
  <si>
    <t>임대보증금;280,000
선급법인세, 기타</t>
    <phoneticPr fontId="2" type="noConversion"/>
  </si>
  <si>
    <t>2013추경예산</t>
    <phoneticPr fontId="14" type="noConversion"/>
  </si>
  <si>
    <t>2013 추경예산</t>
    <phoneticPr fontId="14" type="noConversion"/>
  </si>
  <si>
    <t>2013 추경예산총액</t>
    <phoneticPr fontId="2" type="noConversion"/>
  </si>
  <si>
    <t>기타자산지출</t>
    <phoneticPr fontId="2" type="noConversion"/>
  </si>
  <si>
    <t>임차보증금
지출</t>
    <phoneticPr fontId="2" type="noConversion"/>
  </si>
  <si>
    <t>1240
기타자산지출</t>
    <phoneticPr fontId="2" type="noConversion"/>
  </si>
  <si>
    <t>1242  기타투자
자산지출</t>
    <phoneticPr fontId="2" type="noConversion"/>
  </si>
  <si>
    <t>투자와 기타자산지출</t>
    <phoneticPr fontId="14" type="noConversion"/>
  </si>
  <si>
    <t>임대보증금,
선급법인세,기타</t>
    <phoneticPr fontId="2" type="noConversion"/>
  </si>
  <si>
    <t>(2) 임대료 수입 소폭 증대(성암교회 월임대료 인상)</t>
    <phoneticPr fontId="14" type="noConversion"/>
  </si>
  <si>
    <t>(2) 경상비 및 법정부담금 전출금 2억 2천5백만원 편성</t>
    <phoneticPr fontId="14" type="noConversion"/>
  </si>
  <si>
    <t>(3) 예비비는 2억3천만원 편성</t>
    <phoneticPr fontId="14" type="noConversion"/>
  </si>
  <si>
    <t>(4) 기타기금 적립금은 1억5천만원 편성</t>
    <phoneticPr fontId="2" type="noConversion"/>
  </si>
  <si>
    <t>(4) 미사용 전기이월자금 3억5천만원 편성</t>
    <phoneticPr fontId="14" type="noConversion"/>
  </si>
  <si>
    <t>(5) 미사용 차기이월금 3억 3천만원 편성</t>
    <phoneticPr fontId="14" type="noConversion"/>
  </si>
  <si>
    <t>2014학년도 법인일반업무회계 예산 총칙</t>
    <phoneticPr fontId="14" type="noConversion"/>
  </si>
  <si>
    <t>4)2013 
추경예산액</t>
    <phoneticPr fontId="2" type="noConversion"/>
  </si>
  <si>
    <t>5)2013 
추경예산액</t>
    <phoneticPr fontId="2" type="noConversion"/>
  </si>
  <si>
    <t>2013 추경예산</t>
    <phoneticPr fontId="2" type="noConversion"/>
  </si>
  <si>
    <t xml:space="preserve"> 2013 추경예산</t>
    <phoneticPr fontId="2" type="noConversion"/>
  </si>
  <si>
    <t>(1) 관리운영비는 전년도 대비 동일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</si>
</sst>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0_);[Red]\(0\)"/>
    <numFmt numFmtId="178" formatCode="0.0%"/>
    <numFmt numFmtId="179" formatCode="#,##0_ ;[Red]\-#,##0\ "/>
  </numFmts>
  <fonts count="4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22"/>
      <name val="돋움"/>
      <family val="3"/>
      <charset val="129"/>
    </font>
    <font>
      <sz val="11"/>
      <name val="Arial"/>
      <family val="2"/>
    </font>
    <font>
      <sz val="8"/>
      <name val="굴림"/>
      <family val="3"/>
      <charset val="129"/>
    </font>
    <font>
      <sz val="10"/>
      <name val="굴림"/>
      <family val="3"/>
      <charset val="129"/>
    </font>
    <font>
      <sz val="11"/>
      <name val="굴림"/>
      <family val="3"/>
      <charset val="129"/>
    </font>
    <font>
      <b/>
      <u/>
      <sz val="22"/>
      <name val="굴림"/>
      <family val="3"/>
      <charset val="129"/>
    </font>
    <font>
      <b/>
      <u/>
      <sz val="20"/>
      <name val="굴림"/>
      <family val="3"/>
      <charset val="129"/>
    </font>
    <font>
      <b/>
      <sz val="11"/>
      <name val="굴림"/>
      <family val="3"/>
      <charset val="129"/>
    </font>
    <font>
      <b/>
      <sz val="13"/>
      <name val="굴림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8"/>
      <name val="맑은 고딕"/>
      <family val="3"/>
      <charset val="129"/>
    </font>
    <font>
      <b/>
      <u val="double"/>
      <sz val="18"/>
      <name val="굴림"/>
      <family val="3"/>
      <charset val="129"/>
    </font>
    <font>
      <b/>
      <sz val="18"/>
      <name val="굴림"/>
      <family val="3"/>
      <charset val="129"/>
    </font>
    <font>
      <b/>
      <sz val="14"/>
      <name val="굴림"/>
      <family val="3"/>
      <charset val="129"/>
    </font>
    <font>
      <sz val="11"/>
      <color indexed="8"/>
      <name val="굴림체"/>
      <family val="3"/>
      <charset val="129"/>
    </font>
    <font>
      <sz val="10"/>
      <name val="굴림체"/>
      <family val="3"/>
      <charset val="129"/>
    </font>
    <font>
      <sz val="11"/>
      <color indexed="8"/>
      <name val="맑은 고딕"/>
      <family val="3"/>
      <charset val="129"/>
    </font>
    <font>
      <b/>
      <sz val="11"/>
      <name val="돋움"/>
      <family val="3"/>
      <charset val="129"/>
    </font>
    <font>
      <b/>
      <sz val="1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0"/>
      <color rgb="FF000000"/>
      <name val="바탕"/>
      <family val="1"/>
      <charset val="129"/>
    </font>
    <font>
      <sz val="10"/>
      <color rgb="FF000000"/>
      <name val="굴림체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4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4"/>
      <color theme="1"/>
      <name val="가을체"/>
      <family val="1"/>
      <charset val="129"/>
    </font>
    <font>
      <sz val="14"/>
      <name val="가을체"/>
      <family val="1"/>
      <charset val="129"/>
    </font>
    <font>
      <sz val="10"/>
      <color indexed="8"/>
      <name val="굴림체"/>
      <family val="3"/>
      <charset val="129"/>
    </font>
    <font>
      <sz val="10"/>
      <name val="돋움"/>
      <family val="3"/>
      <charset val="129"/>
    </font>
    <font>
      <sz val="12"/>
      <color theme="1"/>
      <name val="가을체"/>
      <family val="1"/>
      <charset val="129"/>
    </font>
    <font>
      <sz val="12"/>
      <name val="돋움"/>
      <family val="3"/>
      <charset val="129"/>
    </font>
    <font>
      <sz val="12"/>
      <name val="가을체"/>
      <family val="1"/>
      <charset val="129"/>
    </font>
    <font>
      <b/>
      <sz val="12"/>
      <color theme="1"/>
      <name val="가을체"/>
      <family val="1"/>
      <charset val="129"/>
    </font>
    <font>
      <sz val="8"/>
      <color rgb="FF000000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 tint="-0.149967955565050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0" fontId="7" fillId="0" borderId="12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178" fontId="0" fillId="0" borderId="10" xfId="0" applyNumberFormat="1" applyFont="1" applyBorder="1" applyAlignment="1">
      <alignment vertical="center"/>
    </xf>
    <xf numFmtId="41" fontId="7" fillId="0" borderId="10" xfId="0" applyNumberFormat="1" applyFont="1" applyBorder="1" applyAlignment="1">
      <alignment vertical="center"/>
    </xf>
    <xf numFmtId="178" fontId="7" fillId="0" borderId="10" xfId="1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7" fontId="7" fillId="0" borderId="10" xfId="0" applyNumberFormat="1" applyFont="1" applyBorder="1" applyAlignment="1">
      <alignment vertical="center"/>
    </xf>
    <xf numFmtId="41" fontId="7" fillId="2" borderId="10" xfId="0" applyNumberFormat="1" applyFont="1" applyFill="1" applyBorder="1" applyAlignment="1">
      <alignment vertical="center"/>
    </xf>
    <xf numFmtId="41" fontId="0" fillId="0" borderId="8" xfId="0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/>
    </xf>
    <xf numFmtId="0" fontId="23" fillId="3" borderId="33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0" fillId="0" borderId="35" xfId="0" applyBorder="1" applyAlignment="1">
      <alignment vertical="center"/>
    </xf>
    <xf numFmtId="0" fontId="24" fillId="0" borderId="3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vertical="center"/>
    </xf>
    <xf numFmtId="0" fontId="27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vertical="center" wrapText="1"/>
    </xf>
    <xf numFmtId="3" fontId="28" fillId="0" borderId="34" xfId="0" applyNumberFormat="1" applyFont="1" applyBorder="1" applyAlignment="1">
      <alignment horizontal="right" vertical="center" wrapText="1"/>
    </xf>
    <xf numFmtId="0" fontId="24" fillId="0" borderId="35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9" fillId="0" borderId="34" xfId="0" applyFont="1" applyBorder="1" applyAlignment="1">
      <alignment horizontal="center" vertical="center" wrapText="1"/>
    </xf>
    <xf numFmtId="3" fontId="30" fillId="0" borderId="34" xfId="0" applyNumberFormat="1" applyFont="1" applyBorder="1" applyAlignment="1">
      <alignment horizontal="right" vertical="center" wrapText="1"/>
    </xf>
    <xf numFmtId="0" fontId="31" fillId="0" borderId="35" xfId="0" applyFont="1" applyBorder="1" applyAlignment="1">
      <alignment horizontal="justify" vertical="center" wrapText="1"/>
    </xf>
    <xf numFmtId="0" fontId="31" fillId="0" borderId="35" xfId="0" applyFont="1" applyBorder="1" applyAlignment="1">
      <alignment vertical="center" wrapText="1"/>
    </xf>
    <xf numFmtId="41" fontId="30" fillId="0" borderId="34" xfId="2" applyFont="1" applyBorder="1" applyAlignment="1">
      <alignment horizontal="right" vertical="center" wrapText="1"/>
    </xf>
    <xf numFmtId="0" fontId="31" fillId="0" borderId="35" xfId="0" applyFont="1" applyBorder="1" applyAlignment="1">
      <alignment horizontal="left" vertical="center" wrapText="1"/>
    </xf>
    <xf numFmtId="0" fontId="32" fillId="0" borderId="35" xfId="0" applyFont="1" applyBorder="1" applyAlignment="1">
      <alignment vertical="center"/>
    </xf>
    <xf numFmtId="0" fontId="27" fillId="0" borderId="36" xfId="0" applyFont="1" applyBorder="1" applyAlignment="1">
      <alignment horizontal="justify" vertical="center" wrapText="1"/>
    </xf>
    <xf numFmtId="0" fontId="24" fillId="0" borderId="37" xfId="0" applyFont="1" applyBorder="1" applyAlignment="1">
      <alignment vertical="center" wrapText="1"/>
    </xf>
    <xf numFmtId="0" fontId="29" fillId="0" borderId="34" xfId="0" applyFont="1" applyBorder="1" applyAlignment="1">
      <alignment horizontal="justify" vertical="center" wrapText="1"/>
    </xf>
    <xf numFmtId="3" fontId="28" fillId="0" borderId="37" xfId="0" applyNumberFormat="1" applyFont="1" applyBorder="1" applyAlignment="1">
      <alignment horizontal="right" vertical="center" wrapText="1"/>
    </xf>
    <xf numFmtId="3" fontId="28" fillId="0" borderId="39" xfId="0" applyNumberFormat="1" applyFont="1" applyBorder="1" applyAlignment="1">
      <alignment horizontal="right" vertical="center" wrapText="1"/>
    </xf>
    <xf numFmtId="0" fontId="24" fillId="0" borderId="40" xfId="0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33" fillId="0" borderId="0" xfId="0" applyFont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wrapText="1"/>
    </xf>
    <xf numFmtId="3" fontId="34" fillId="0" borderId="34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6" fillId="0" borderId="35" xfId="0" applyFont="1" applyBorder="1" applyAlignment="1">
      <alignment vertical="center" wrapText="1"/>
    </xf>
    <xf numFmtId="0" fontId="12" fillId="4" borderId="1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41" fontId="7" fillId="0" borderId="10" xfId="2" applyFont="1" applyBorder="1" applyAlignment="1">
      <alignment vertical="center"/>
    </xf>
    <xf numFmtId="41" fontId="7" fillId="2" borderId="10" xfId="2" applyFont="1" applyFill="1" applyBorder="1" applyAlignment="1">
      <alignment vertical="center"/>
    </xf>
    <xf numFmtId="41" fontId="0" fillId="0" borderId="8" xfId="2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41" fontId="0" fillId="0" borderId="0" xfId="2" applyFont="1" applyAlignment="1">
      <alignment vertical="center"/>
    </xf>
    <xf numFmtId="176" fontId="25" fillId="0" borderId="34" xfId="2" applyNumberFormat="1" applyFont="1" applyBorder="1" applyAlignment="1">
      <alignment horizontal="right" vertical="center" wrapText="1"/>
    </xf>
    <xf numFmtId="41" fontId="23" fillId="0" borderId="41" xfId="2" applyFont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21" fillId="0" borderId="0" xfId="0" applyFont="1" applyAlignment="1">
      <alignment vertical="center"/>
    </xf>
    <xf numFmtId="176" fontId="23" fillId="0" borderId="34" xfId="2" applyNumberFormat="1" applyFont="1" applyBorder="1" applyAlignment="1">
      <alignment horizontal="right" vertical="center" wrapText="1"/>
    </xf>
    <xf numFmtId="41" fontId="23" fillId="0" borderId="34" xfId="2" applyFont="1" applyBorder="1" applyAlignment="1">
      <alignment horizontal="center" vertical="center" wrapText="1"/>
    </xf>
    <xf numFmtId="3" fontId="35" fillId="0" borderId="3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41" fontId="0" fillId="0" borderId="0" xfId="2" applyFont="1" applyAlignment="1">
      <alignment horizontal="right" vertical="center"/>
    </xf>
    <xf numFmtId="41" fontId="7" fillId="0" borderId="0" xfId="2" applyFont="1" applyAlignment="1">
      <alignment vertical="center"/>
    </xf>
    <xf numFmtId="41" fontId="0" fillId="0" borderId="0" xfId="2" applyFont="1"/>
    <xf numFmtId="176" fontId="7" fillId="0" borderId="21" xfId="2" applyNumberFormat="1" applyFont="1" applyBorder="1" applyAlignment="1">
      <alignment horizontal="right" vertical="center" wrapText="1"/>
    </xf>
    <xf numFmtId="176" fontId="13" fillId="0" borderId="22" xfId="2" applyNumberFormat="1" applyFont="1" applyBorder="1" applyAlignment="1">
      <alignment horizontal="right" vertical="center" wrapText="1"/>
    </xf>
    <xf numFmtId="176" fontId="7" fillId="0" borderId="9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0" fontId="24" fillId="0" borderId="36" xfId="0" applyFont="1" applyBorder="1" applyAlignment="1">
      <alignment vertical="center" wrapText="1"/>
    </xf>
    <xf numFmtId="0" fontId="29" fillId="0" borderId="37" xfId="0" applyFont="1" applyBorder="1" applyAlignment="1">
      <alignment horizontal="center" vertical="center" wrapText="1"/>
    </xf>
    <xf numFmtId="0" fontId="31" fillId="0" borderId="38" xfId="0" applyFont="1" applyBorder="1" applyAlignment="1">
      <alignment vertical="center" wrapText="1"/>
    </xf>
    <xf numFmtId="3" fontId="35" fillId="0" borderId="41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indent="1"/>
    </xf>
    <xf numFmtId="176" fontId="7" fillId="0" borderId="10" xfId="2" applyNumberFormat="1" applyFont="1" applyBorder="1" applyAlignment="1">
      <alignment horizontal="right" vertical="center" wrapText="1"/>
    </xf>
    <xf numFmtId="176" fontId="7" fillId="0" borderId="9" xfId="2" applyNumberFormat="1" applyFont="1" applyBorder="1" applyAlignment="1">
      <alignment horizontal="right" vertical="center" wrapText="1"/>
    </xf>
    <xf numFmtId="176" fontId="7" fillId="0" borderId="9" xfId="2" applyNumberFormat="1" applyFont="1" applyBorder="1" applyAlignment="1">
      <alignment vertical="center"/>
    </xf>
    <xf numFmtId="177" fontId="28" fillId="0" borderId="34" xfId="2" applyNumberFormat="1" applyFont="1" applyBorder="1" applyAlignment="1">
      <alignment horizontal="right" vertical="center" wrapText="1"/>
    </xf>
    <xf numFmtId="177" fontId="30" fillId="0" borderId="34" xfId="2" applyNumberFormat="1" applyFont="1" applyBorder="1" applyAlignment="1">
      <alignment horizontal="right" vertical="center" wrapText="1"/>
    </xf>
    <xf numFmtId="41" fontId="28" fillId="0" borderId="34" xfId="2" applyFont="1" applyBorder="1" applyAlignment="1">
      <alignment horizontal="right" vertical="center" wrapText="1"/>
    </xf>
    <xf numFmtId="41" fontId="28" fillId="0" borderId="37" xfId="2" applyFont="1" applyBorder="1" applyAlignment="1">
      <alignment horizontal="right" vertical="center" wrapText="1"/>
    </xf>
    <xf numFmtId="41" fontId="30" fillId="0" borderId="37" xfId="2" applyFont="1" applyBorder="1" applyAlignment="1">
      <alignment horizontal="right" vertical="center" wrapText="1"/>
    </xf>
    <xf numFmtId="41" fontId="28" fillId="0" borderId="43" xfId="2" applyFont="1" applyBorder="1" applyAlignment="1">
      <alignment horizontal="right" vertical="center" wrapText="1"/>
    </xf>
    <xf numFmtId="41" fontId="28" fillId="0" borderId="44" xfId="2" applyFont="1" applyBorder="1" applyAlignment="1">
      <alignment horizontal="right" vertical="center" wrapText="1"/>
    </xf>
    <xf numFmtId="41" fontId="7" fillId="0" borderId="10" xfId="2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79" fontId="0" fillId="0" borderId="0" xfId="2" applyNumberFormat="1" applyFont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3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28" fillId="0" borderId="0" xfId="2" applyFont="1" applyBorder="1" applyAlignment="1">
      <alignment horizontal="right" vertical="center" wrapText="1"/>
    </xf>
    <xf numFmtId="3" fontId="28" fillId="0" borderId="0" xfId="0" applyNumberFormat="1" applyFont="1" applyBorder="1" applyAlignment="1">
      <alignment horizontal="right" vertical="center" wrapText="1"/>
    </xf>
    <xf numFmtId="0" fontId="25" fillId="0" borderId="3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center" vertical="center"/>
    </xf>
    <xf numFmtId="0" fontId="5" fillId="0" borderId="62" xfId="0" applyFont="1" applyBorder="1" applyAlignment="1">
      <alignment vertical="center"/>
    </xf>
    <xf numFmtId="0" fontId="25" fillId="0" borderId="33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center" vertical="center" wrapText="1"/>
    </xf>
    <xf numFmtId="41" fontId="30" fillId="0" borderId="43" xfId="2" applyFont="1" applyBorder="1" applyAlignment="1">
      <alignment horizontal="right" vertical="center" wrapText="1"/>
    </xf>
    <xf numFmtId="176" fontId="7" fillId="0" borderId="13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13" xfId="2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25" fillId="0" borderId="37" xfId="0" applyFont="1" applyBorder="1" applyAlignment="1">
      <alignment vertical="center" wrapText="1"/>
    </xf>
    <xf numFmtId="0" fontId="25" fillId="0" borderId="3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29" fillId="0" borderId="33" xfId="0" applyFont="1" applyBorder="1" applyAlignment="1">
      <alignment vertical="center" wrapText="1"/>
    </xf>
    <xf numFmtId="0" fontId="29" fillId="0" borderId="34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176" fontId="30" fillId="0" borderId="37" xfId="2" applyNumberFormat="1" applyFont="1" applyBorder="1" applyAlignment="1">
      <alignment horizontal="right" vertical="center" wrapText="1"/>
    </xf>
    <xf numFmtId="176" fontId="30" fillId="0" borderId="34" xfId="2" applyNumberFormat="1" applyFont="1" applyBorder="1" applyAlignment="1">
      <alignment horizontal="right" vertical="center" wrapText="1"/>
    </xf>
    <xf numFmtId="176" fontId="28" fillId="0" borderId="43" xfId="2" applyNumberFormat="1" applyFont="1" applyBorder="1" applyAlignment="1">
      <alignment horizontal="right" vertical="center" wrapText="1"/>
    </xf>
    <xf numFmtId="176" fontId="30" fillId="0" borderId="43" xfId="2" applyNumberFormat="1" applyFont="1" applyBorder="1" applyAlignment="1">
      <alignment horizontal="right" vertical="center" wrapText="1"/>
    </xf>
    <xf numFmtId="41" fontId="7" fillId="0" borderId="13" xfId="2" applyFont="1" applyBorder="1" applyAlignment="1">
      <alignment horizontal="right" vertical="center"/>
    </xf>
    <xf numFmtId="41" fontId="7" fillId="0" borderId="10" xfId="2" applyFont="1" applyBorder="1" applyAlignment="1">
      <alignment horizontal="right" vertical="center" wrapText="1" indent="1"/>
    </xf>
    <xf numFmtId="41" fontId="7" fillId="0" borderId="10" xfId="2" applyFont="1" applyBorder="1" applyAlignment="1">
      <alignment horizontal="right" vertical="center"/>
    </xf>
    <xf numFmtId="41" fontId="7" fillId="0" borderId="9" xfId="2" applyFont="1" applyBorder="1" applyAlignment="1">
      <alignment horizontal="right" vertical="center" wrapText="1" indent="1"/>
    </xf>
    <xf numFmtId="41" fontId="7" fillId="0" borderId="9" xfId="2" applyFont="1" applyBorder="1" applyAlignment="1">
      <alignment horizontal="right" vertical="center"/>
    </xf>
    <xf numFmtId="41" fontId="7" fillId="0" borderId="0" xfId="2" applyFont="1" applyBorder="1" applyAlignment="1">
      <alignment horizontal="right" vertical="center" indent="1"/>
    </xf>
    <xf numFmtId="41" fontId="7" fillId="0" borderId="13" xfId="2" applyFont="1" applyBorder="1" applyAlignment="1">
      <alignment horizontal="right" vertical="center" wrapText="1" indent="1"/>
    </xf>
    <xf numFmtId="41" fontId="7" fillId="0" borderId="21" xfId="2" applyFont="1" applyBorder="1" applyAlignment="1">
      <alignment horizontal="right" vertical="center" wrapText="1"/>
    </xf>
    <xf numFmtId="41" fontId="13" fillId="0" borderId="23" xfId="2" applyFont="1" applyBorder="1" applyAlignment="1">
      <alignment horizontal="right" vertical="center" wrapText="1"/>
    </xf>
    <xf numFmtId="41" fontId="10" fillId="0" borderId="8" xfId="2" applyFont="1" applyBorder="1" applyAlignment="1">
      <alignment horizontal="right" vertical="center"/>
    </xf>
    <xf numFmtId="41" fontId="4" fillId="0" borderId="0" xfId="2" applyFont="1" applyAlignment="1">
      <alignment vertical="center"/>
    </xf>
    <xf numFmtId="177" fontId="7" fillId="0" borderId="13" xfId="2" applyNumberFormat="1" applyFont="1" applyBorder="1" applyAlignment="1">
      <alignment horizontal="right" vertical="center" indent="1"/>
    </xf>
    <xf numFmtId="177" fontId="7" fillId="0" borderId="13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 wrapText="1" indent="1"/>
    </xf>
    <xf numFmtId="177" fontId="7" fillId="0" borderId="10" xfId="2" applyNumberFormat="1" applyFont="1" applyBorder="1" applyAlignment="1">
      <alignment horizontal="right" vertical="center"/>
    </xf>
    <xf numFmtId="177" fontId="7" fillId="0" borderId="63" xfId="2" applyNumberFormat="1" applyFont="1" applyBorder="1" applyAlignment="1">
      <alignment horizontal="right" vertical="center" wrapText="1" indent="1"/>
    </xf>
    <xf numFmtId="0" fontId="29" fillId="0" borderId="38" xfId="0" applyFont="1" applyBorder="1" applyAlignment="1">
      <alignment vertical="center" wrapText="1"/>
    </xf>
    <xf numFmtId="0" fontId="41" fillId="0" borderId="0" xfId="0" applyFont="1" applyAlignment="1">
      <alignment vertical="center"/>
    </xf>
    <xf numFmtId="41" fontId="41" fillId="0" borderId="0" xfId="2" applyFont="1" applyAlignment="1">
      <alignment horizontal="right" vertical="center"/>
    </xf>
    <xf numFmtId="3" fontId="41" fillId="0" borderId="0" xfId="0" applyNumberFormat="1" applyFont="1" applyAlignment="1">
      <alignment vertical="center"/>
    </xf>
    <xf numFmtId="0" fontId="41" fillId="0" borderId="0" xfId="0" applyFont="1"/>
    <xf numFmtId="177" fontId="7" fillId="2" borderId="10" xfId="0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41" fillId="4" borderId="2" xfId="0" applyFont="1" applyFill="1" applyBorder="1" applyAlignment="1">
      <alignment horizontal="center" vertical="center"/>
    </xf>
    <xf numFmtId="0" fontId="41" fillId="0" borderId="2" xfId="0" applyFont="1" applyBorder="1" applyAlignment="1">
      <alignment vertical="center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43" fillId="0" borderId="0" xfId="0" applyFont="1"/>
    <xf numFmtId="0" fontId="44" fillId="0" borderId="0" xfId="0" applyFont="1" applyAlignment="1">
      <alignment vertical="center"/>
    </xf>
    <xf numFmtId="0" fontId="2" fillId="0" borderId="35" xfId="0" applyFont="1" applyBorder="1" applyAlignment="1">
      <alignment vertical="center" wrapText="1"/>
    </xf>
    <xf numFmtId="0" fontId="46" fillId="0" borderId="38" xfId="0" applyFont="1" applyBorder="1" applyAlignment="1">
      <alignment vertical="center" wrapText="1"/>
    </xf>
    <xf numFmtId="0" fontId="42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9" fillId="0" borderId="20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3" fontId="39" fillId="0" borderId="7" xfId="0" applyNumberFormat="1" applyFont="1" applyBorder="1" applyAlignment="1">
      <alignment horizontal="right"/>
    </xf>
    <xf numFmtId="0" fontId="39" fillId="0" borderId="8" xfId="0" applyFont="1" applyBorder="1" applyAlignment="1">
      <alignment horizontal="right"/>
    </xf>
    <xf numFmtId="3" fontId="39" fillId="0" borderId="8" xfId="0" applyNumberFormat="1" applyFont="1" applyBorder="1" applyAlignment="1">
      <alignment horizontal="right"/>
    </xf>
    <xf numFmtId="0" fontId="39" fillId="0" borderId="4" xfId="0" applyFont="1" applyBorder="1" applyAlignment="1">
      <alignment horizontal="right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3" fillId="3" borderId="46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3" borderId="48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41" fontId="23" fillId="3" borderId="47" xfId="2" applyFont="1" applyFill="1" applyBorder="1" applyAlignment="1">
      <alignment horizontal="center" vertical="center" wrapText="1"/>
    </xf>
    <xf numFmtId="41" fontId="23" fillId="3" borderId="34" xfId="2" applyFont="1" applyFill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left" vertical="center"/>
    </xf>
    <xf numFmtId="0" fontId="23" fillId="3" borderId="54" xfId="0" applyFont="1" applyFill="1" applyBorder="1" applyAlignment="1">
      <alignment horizontal="center" vertical="center" wrapText="1"/>
    </xf>
    <xf numFmtId="0" fontId="23" fillId="3" borderId="55" xfId="0" applyFont="1" applyFill="1" applyBorder="1" applyAlignment="1">
      <alignment horizontal="center" vertical="center" wrapText="1"/>
    </xf>
    <xf numFmtId="0" fontId="23" fillId="3" borderId="56" xfId="0" applyFont="1" applyFill="1" applyBorder="1" applyAlignment="1">
      <alignment horizontal="center" vertical="center" wrapText="1"/>
    </xf>
    <xf numFmtId="0" fontId="23" fillId="3" borderId="57" xfId="0" applyFont="1" applyFill="1" applyBorder="1" applyAlignment="1">
      <alignment horizontal="center" vertical="center" wrapText="1"/>
    </xf>
    <xf numFmtId="0" fontId="23" fillId="3" borderId="58" xfId="0" applyFont="1" applyFill="1" applyBorder="1" applyAlignment="1">
      <alignment horizontal="center" vertical="center" wrapText="1"/>
    </xf>
    <xf numFmtId="0" fontId="23" fillId="3" borderId="59" xfId="0" applyFont="1" applyFill="1" applyBorder="1" applyAlignment="1">
      <alignment horizontal="center" vertical="center" wrapText="1"/>
    </xf>
    <xf numFmtId="0" fontId="23" fillId="3" borderId="60" xfId="0" applyFont="1" applyFill="1" applyBorder="1" applyAlignment="1">
      <alignment horizontal="center" vertical="center" wrapText="1"/>
    </xf>
    <xf numFmtId="41" fontId="23" fillId="3" borderId="57" xfId="2" applyFont="1" applyFill="1" applyBorder="1" applyAlignment="1">
      <alignment horizontal="center" vertical="center" wrapText="1"/>
    </xf>
    <xf numFmtId="41" fontId="23" fillId="3" borderId="58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7" fillId="4" borderId="30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1" fontId="7" fillId="0" borderId="29" xfId="2" applyFont="1" applyBorder="1" applyAlignment="1">
      <alignment horizontal="center" vertical="center" wrapText="1"/>
    </xf>
    <xf numFmtId="41" fontId="7" fillId="0" borderId="11" xfId="2" applyFont="1" applyBorder="1" applyAlignment="1">
      <alignment horizontal="center" vertical="center" wrapText="1"/>
    </xf>
    <xf numFmtId="41" fontId="7" fillId="0" borderId="11" xfId="2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41261633919381E-2"/>
          <c:y val="1.6949152542372881E-2"/>
          <c:w val="0.9793174767321613"/>
          <c:h val="0.9661016949152542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49888"/>
        <c:axId val="156551424"/>
      </c:barChart>
      <c:catAx>
        <c:axId val="1565498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56551424"/>
        <c:crosses val="autoZero"/>
        <c:auto val="1"/>
        <c:lblAlgn val="ctr"/>
        <c:lblOffset val="100"/>
        <c:tickMarkSkip val="1"/>
        <c:noMultiLvlLbl val="0"/>
      </c:catAx>
      <c:valAx>
        <c:axId val="1565514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565498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0" sqref="A10:G10"/>
    </sheetView>
  </sheetViews>
  <sheetFormatPr defaultRowHeight="13.5" x14ac:dyDescent="0.15"/>
  <cols>
    <col min="7" max="7" width="10.44140625" customWidth="1"/>
  </cols>
  <sheetData>
    <row r="1" spans="1:8" ht="26.25" x14ac:dyDescent="0.15">
      <c r="A1" s="194" t="s">
        <v>236</v>
      </c>
      <c r="B1" s="194"/>
      <c r="C1" s="194"/>
      <c r="D1" s="194"/>
      <c r="E1" s="194"/>
      <c r="F1" s="194"/>
      <c r="G1" s="194"/>
      <c r="H1" s="194"/>
    </row>
    <row r="2" spans="1:8" ht="20.25" x14ac:dyDescent="0.15">
      <c r="A2" s="74"/>
      <c r="B2" s="74"/>
      <c r="C2" s="74"/>
      <c r="D2" s="74"/>
      <c r="E2" s="74"/>
      <c r="F2" s="74"/>
      <c r="G2" s="74"/>
    </row>
    <row r="3" spans="1:8" ht="26.25" customHeight="1" x14ac:dyDescent="0.15">
      <c r="A3" s="195" t="s">
        <v>142</v>
      </c>
      <c r="B3" s="195"/>
      <c r="C3" s="195"/>
      <c r="D3" s="195"/>
      <c r="E3" s="195"/>
      <c r="F3" s="195"/>
      <c r="G3" s="195"/>
    </row>
    <row r="4" spans="1:8" ht="26.25" customHeight="1" x14ac:dyDescent="0.15">
      <c r="A4" s="196" t="s">
        <v>217</v>
      </c>
      <c r="B4" s="196"/>
      <c r="C4" s="196"/>
      <c r="D4" s="196"/>
      <c r="E4" s="196"/>
      <c r="F4" s="196"/>
      <c r="G4" s="196"/>
      <c r="H4" s="196"/>
    </row>
    <row r="5" spans="1:8" ht="26.25" customHeight="1" x14ac:dyDescent="0.15">
      <c r="A5" s="196" t="s">
        <v>230</v>
      </c>
      <c r="B5" s="196"/>
      <c r="C5" s="196"/>
      <c r="D5" s="196"/>
      <c r="E5" s="196"/>
      <c r="F5" s="196"/>
      <c r="G5" s="196"/>
      <c r="H5" s="188"/>
    </row>
    <row r="6" spans="1:8" ht="26.25" customHeight="1" x14ac:dyDescent="0.15">
      <c r="A6" s="192" t="s">
        <v>218</v>
      </c>
      <c r="B6" s="192"/>
      <c r="C6" s="192"/>
      <c r="D6" s="192"/>
      <c r="E6" s="192"/>
      <c r="F6" s="192"/>
      <c r="G6" s="192"/>
      <c r="H6" s="188"/>
    </row>
    <row r="7" spans="1:8" ht="26.25" customHeight="1" x14ac:dyDescent="0.15">
      <c r="A7" s="196" t="s">
        <v>234</v>
      </c>
      <c r="B7" s="196"/>
      <c r="C7" s="196"/>
      <c r="D7" s="196"/>
      <c r="E7" s="196"/>
      <c r="F7" s="196"/>
      <c r="G7" s="196"/>
      <c r="H7" s="188"/>
    </row>
    <row r="8" spans="1:8" ht="14.25" x14ac:dyDescent="0.15">
      <c r="A8" s="189"/>
      <c r="B8" s="189"/>
      <c r="C8" s="189"/>
      <c r="D8" s="189"/>
      <c r="E8" s="189"/>
      <c r="F8" s="189"/>
      <c r="G8" s="189"/>
      <c r="H8" s="188"/>
    </row>
    <row r="9" spans="1:8" ht="14.25" x14ac:dyDescent="0.15">
      <c r="A9" s="189"/>
      <c r="B9" s="189"/>
      <c r="C9" s="189"/>
      <c r="D9" s="189"/>
      <c r="E9" s="189"/>
      <c r="F9" s="189"/>
      <c r="G9" s="189"/>
      <c r="H9" s="188"/>
    </row>
    <row r="10" spans="1:8" ht="33.75" customHeight="1" x14ac:dyDescent="0.15">
      <c r="A10" s="197" t="s">
        <v>143</v>
      </c>
      <c r="B10" s="197"/>
      <c r="C10" s="197"/>
      <c r="D10" s="197"/>
      <c r="E10" s="197"/>
      <c r="F10" s="197"/>
      <c r="G10" s="197"/>
      <c r="H10" s="188"/>
    </row>
    <row r="11" spans="1:8" ht="28.5" customHeight="1" x14ac:dyDescent="0.15">
      <c r="A11" s="198" t="s">
        <v>241</v>
      </c>
      <c r="B11" s="198"/>
      <c r="C11" s="198"/>
      <c r="D11" s="198"/>
      <c r="E11" s="198"/>
      <c r="F11" s="198"/>
      <c r="G11" s="198"/>
      <c r="H11" s="188"/>
    </row>
    <row r="12" spans="1:8" ht="28.5" customHeight="1" x14ac:dyDescent="0.15">
      <c r="A12" s="198" t="s">
        <v>231</v>
      </c>
      <c r="B12" s="198"/>
      <c r="C12" s="198"/>
      <c r="D12" s="198"/>
      <c r="E12" s="198"/>
      <c r="F12" s="198"/>
      <c r="G12" s="198"/>
      <c r="H12" s="188"/>
    </row>
    <row r="13" spans="1:8" ht="28.5" customHeight="1" x14ac:dyDescent="0.15">
      <c r="A13" s="198" t="s">
        <v>232</v>
      </c>
      <c r="B13" s="198"/>
      <c r="C13" s="198"/>
      <c r="D13" s="198"/>
      <c r="E13" s="198"/>
      <c r="F13" s="198"/>
      <c r="G13" s="198"/>
      <c r="H13" s="188"/>
    </row>
    <row r="14" spans="1:8" ht="28.5" customHeight="1" x14ac:dyDescent="0.15">
      <c r="A14" s="198" t="s">
        <v>233</v>
      </c>
      <c r="B14" s="198"/>
      <c r="C14" s="198"/>
      <c r="D14" s="198"/>
      <c r="E14" s="198"/>
      <c r="F14" s="198"/>
      <c r="G14" s="198"/>
      <c r="H14" s="188"/>
    </row>
    <row r="15" spans="1:8" ht="32.25" customHeight="1" x14ac:dyDescent="0.15">
      <c r="A15" s="198" t="s">
        <v>235</v>
      </c>
      <c r="B15" s="198"/>
      <c r="C15" s="198"/>
      <c r="D15" s="198"/>
      <c r="E15" s="198"/>
      <c r="F15" s="198"/>
      <c r="G15" s="198"/>
      <c r="H15" s="188"/>
    </row>
    <row r="16" spans="1:8" ht="20.25" customHeight="1" thickBot="1" x14ac:dyDescent="0.2">
      <c r="A16" s="2"/>
      <c r="B16" s="2"/>
      <c r="C16" s="2"/>
      <c r="D16" s="2"/>
      <c r="E16" s="193" t="s">
        <v>152</v>
      </c>
      <c r="F16" s="193"/>
      <c r="G16" s="2"/>
    </row>
    <row r="17" spans="1:6" ht="28.5" customHeight="1" x14ac:dyDescent="0.25">
      <c r="A17" s="199" t="s">
        <v>219</v>
      </c>
      <c r="B17" s="200"/>
      <c r="C17" s="200" t="s">
        <v>223</v>
      </c>
      <c r="D17" s="200"/>
      <c r="E17" s="200" t="s">
        <v>151</v>
      </c>
      <c r="F17" s="201"/>
    </row>
    <row r="18" spans="1:6" ht="28.5" customHeight="1" thickBot="1" x14ac:dyDescent="0.3">
      <c r="A18" s="202">
        <v>1000000</v>
      </c>
      <c r="B18" s="203"/>
      <c r="C18" s="204">
        <v>3150000</v>
      </c>
      <c r="D18" s="203"/>
      <c r="E18" s="204">
        <f>A18-C18</f>
        <v>-2150000</v>
      </c>
      <c r="F18" s="205"/>
    </row>
  </sheetData>
  <sheetProtection password="CC3D" sheet="1" objects="1" scenarios="1"/>
  <mergeCells count="18">
    <mergeCell ref="A17:B17"/>
    <mergeCell ref="C17:D17"/>
    <mergeCell ref="E17:F17"/>
    <mergeCell ref="A18:B18"/>
    <mergeCell ref="C18:D18"/>
    <mergeCell ref="E18:F18"/>
    <mergeCell ref="E16:F16"/>
    <mergeCell ref="A1:H1"/>
    <mergeCell ref="A3:G3"/>
    <mergeCell ref="A4:H4"/>
    <mergeCell ref="A5:G5"/>
    <mergeCell ref="A7:G7"/>
    <mergeCell ref="A10:G10"/>
    <mergeCell ref="A11:G11"/>
    <mergeCell ref="A12:G12"/>
    <mergeCell ref="A13:G13"/>
    <mergeCell ref="A14:G14"/>
    <mergeCell ref="A15:G1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13" workbookViewId="0">
      <selection activeCell="C29" sqref="C29"/>
    </sheetView>
  </sheetViews>
  <sheetFormatPr defaultRowHeight="13.5" x14ac:dyDescent="0.15"/>
  <cols>
    <col min="1" max="1" width="19.5546875" customWidth="1"/>
    <col min="2" max="2" width="14.6640625" customWidth="1"/>
    <col min="3" max="5" width="13.6640625" customWidth="1"/>
    <col min="6" max="6" width="14.21875" customWidth="1"/>
    <col min="7" max="7" width="18.21875" style="180" customWidth="1"/>
  </cols>
  <sheetData>
    <row r="1" spans="1:7" ht="27.75" customHeight="1" x14ac:dyDescent="0.3">
      <c r="A1" s="236" t="s">
        <v>215</v>
      </c>
      <c r="B1" s="236"/>
      <c r="C1" s="236"/>
      <c r="D1" s="236"/>
      <c r="E1" s="236"/>
      <c r="F1" s="236"/>
      <c r="G1" s="236"/>
    </row>
    <row r="2" spans="1:7" ht="15" customHeight="1" thickBot="1" x14ac:dyDescent="0.3">
      <c r="A2" s="34"/>
      <c r="B2" s="35"/>
      <c r="C2" s="35"/>
      <c r="D2" s="35"/>
      <c r="E2" s="35"/>
      <c r="F2" s="35"/>
      <c r="G2" s="182" t="s">
        <v>133</v>
      </c>
    </row>
    <row r="3" spans="1:7" ht="24" customHeight="1" x14ac:dyDescent="0.15">
      <c r="A3" s="237" t="s">
        <v>36</v>
      </c>
      <c r="B3" s="238"/>
      <c r="C3" s="238"/>
      <c r="D3" s="238"/>
      <c r="E3" s="238"/>
      <c r="F3" s="238"/>
      <c r="G3" s="239"/>
    </row>
    <row r="4" spans="1:7" ht="27" customHeight="1" x14ac:dyDescent="0.15">
      <c r="A4" s="79" t="s">
        <v>69</v>
      </c>
      <c r="B4" s="80" t="s">
        <v>216</v>
      </c>
      <c r="C4" s="80" t="s">
        <v>70</v>
      </c>
      <c r="D4" s="82" t="s">
        <v>239</v>
      </c>
      <c r="E4" s="80" t="s">
        <v>70</v>
      </c>
      <c r="F4" s="81" t="s">
        <v>71</v>
      </c>
      <c r="G4" s="183" t="s">
        <v>75</v>
      </c>
    </row>
    <row r="5" spans="1:7" ht="21" customHeight="1" x14ac:dyDescent="0.15">
      <c r="A5" s="36" t="s">
        <v>129</v>
      </c>
      <c r="B5" s="20">
        <f>법인수입세로!D6</f>
        <v>350000</v>
      </c>
      <c r="C5" s="37">
        <f>B5/$B$10</f>
        <v>0.35</v>
      </c>
      <c r="D5" s="38">
        <f>법인수입세로!E6</f>
        <v>560000</v>
      </c>
      <c r="E5" s="39">
        <f>D5/$D$10</f>
        <v>0.17777777777777778</v>
      </c>
      <c r="F5" s="40">
        <f>B5-D5</f>
        <v>-210000</v>
      </c>
      <c r="G5" s="184" t="s">
        <v>132</v>
      </c>
    </row>
    <row r="6" spans="1:7" ht="21" customHeight="1" x14ac:dyDescent="0.15">
      <c r="A6" s="36" t="s">
        <v>76</v>
      </c>
      <c r="B6" s="20">
        <f>법인수입세로!D11</f>
        <v>70000</v>
      </c>
      <c r="C6" s="37">
        <f t="shared" ref="C6:C10" si="0">B6/$B$10</f>
        <v>7.0000000000000007E-2</v>
      </c>
      <c r="D6" s="20">
        <f>법인수입세로!E11</f>
        <v>120000</v>
      </c>
      <c r="E6" s="39">
        <f t="shared" ref="E6:E10" si="1">D6/$D$10</f>
        <v>3.8095238095238099E-2</v>
      </c>
      <c r="F6" s="40">
        <f t="shared" ref="F6:F10" si="2">B6-D6</f>
        <v>-50000</v>
      </c>
      <c r="G6" s="185" t="s">
        <v>139</v>
      </c>
    </row>
    <row r="7" spans="1:7" ht="21" customHeight="1" x14ac:dyDescent="0.15">
      <c r="A7" s="36" t="s">
        <v>196</v>
      </c>
      <c r="B7" s="20">
        <f>법인수입!D19</f>
        <v>230000</v>
      </c>
      <c r="C7" s="37">
        <f t="shared" si="0"/>
        <v>0.23</v>
      </c>
      <c r="D7" s="20">
        <f>법인수입!E19</f>
        <v>1800000</v>
      </c>
      <c r="E7" s="39">
        <f t="shared" si="1"/>
        <v>0.5714285714285714</v>
      </c>
      <c r="F7" s="40">
        <f t="shared" si="2"/>
        <v>-1570000</v>
      </c>
      <c r="G7" s="185" t="s">
        <v>198</v>
      </c>
    </row>
    <row r="8" spans="1:7" ht="21" customHeight="1" x14ac:dyDescent="0.15">
      <c r="A8" s="36" t="s">
        <v>197</v>
      </c>
      <c r="B8" s="20">
        <f>법인수입세로!D21</f>
        <v>0</v>
      </c>
      <c r="C8" s="37">
        <f t="shared" si="0"/>
        <v>0</v>
      </c>
      <c r="D8" s="20">
        <f>법인수입!E22</f>
        <v>0</v>
      </c>
      <c r="E8" s="39">
        <f t="shared" si="1"/>
        <v>0</v>
      </c>
      <c r="F8" s="40">
        <f t="shared" si="2"/>
        <v>0</v>
      </c>
      <c r="G8" s="185"/>
    </row>
    <row r="9" spans="1:7" ht="21" customHeight="1" x14ac:dyDescent="0.15">
      <c r="A9" s="36" t="s">
        <v>67</v>
      </c>
      <c r="B9" s="20">
        <f>법인수입세로!D24</f>
        <v>350000</v>
      </c>
      <c r="C9" s="37">
        <f t="shared" si="0"/>
        <v>0.35</v>
      </c>
      <c r="D9" s="20">
        <f>법인수입세로!E24</f>
        <v>670000</v>
      </c>
      <c r="E9" s="39">
        <f t="shared" si="1"/>
        <v>0.21269841269841269</v>
      </c>
      <c r="F9" s="40">
        <f t="shared" si="2"/>
        <v>-320000</v>
      </c>
      <c r="G9" s="184"/>
    </row>
    <row r="10" spans="1:7" ht="24" customHeight="1" thickBot="1" x14ac:dyDescent="0.2">
      <c r="A10" s="17" t="s">
        <v>38</v>
      </c>
      <c r="B10" s="21">
        <f>SUM(B5:B9)</f>
        <v>1000000</v>
      </c>
      <c r="C10" s="37">
        <f t="shared" si="0"/>
        <v>1</v>
      </c>
      <c r="D10" s="21">
        <f>SUM(D5:D9)</f>
        <v>3150000</v>
      </c>
      <c r="E10" s="39">
        <f t="shared" si="1"/>
        <v>1</v>
      </c>
      <c r="F10" s="40">
        <f t="shared" si="2"/>
        <v>-2150000</v>
      </c>
      <c r="G10" s="186"/>
    </row>
    <row r="11" spans="1:7" ht="30" customHeight="1" x14ac:dyDescent="0.15">
      <c r="A11" s="237" t="s">
        <v>37</v>
      </c>
      <c r="B11" s="238"/>
      <c r="C11" s="238"/>
      <c r="D11" s="238"/>
      <c r="E11" s="238"/>
      <c r="F11" s="238"/>
      <c r="G11" s="239"/>
    </row>
    <row r="12" spans="1:7" ht="30.75" customHeight="1" x14ac:dyDescent="0.15">
      <c r="A12" s="79" t="s">
        <v>69</v>
      </c>
      <c r="B12" s="80" t="s">
        <v>216</v>
      </c>
      <c r="C12" s="80" t="s">
        <v>70</v>
      </c>
      <c r="D12" s="82" t="s">
        <v>240</v>
      </c>
      <c r="E12" s="80" t="s">
        <v>70</v>
      </c>
      <c r="F12" s="80" t="s">
        <v>71</v>
      </c>
      <c r="G12" s="187" t="s">
        <v>77</v>
      </c>
    </row>
    <row r="13" spans="1:7" ht="21" customHeight="1" x14ac:dyDescent="0.15">
      <c r="A13" s="86" t="s">
        <v>78</v>
      </c>
      <c r="B13" s="42">
        <f>법인지출세로!D5</f>
        <v>0</v>
      </c>
      <c r="C13" s="39">
        <f>B13/$B$20</f>
        <v>0</v>
      </c>
      <c r="D13" s="42">
        <f>법인지출세로!E5</f>
        <v>0</v>
      </c>
      <c r="E13" s="39">
        <f>D13/$D$20</f>
        <v>0</v>
      </c>
      <c r="F13" s="20">
        <f>B13-D13</f>
        <v>0</v>
      </c>
      <c r="G13" s="184"/>
    </row>
    <row r="14" spans="1:7" ht="21" customHeight="1" x14ac:dyDescent="0.15">
      <c r="A14" s="86" t="s">
        <v>79</v>
      </c>
      <c r="B14" s="38">
        <f>법인지출세로!D8</f>
        <v>65000</v>
      </c>
      <c r="C14" s="39">
        <f t="shared" ref="C14:C20" si="3">B14/$B$20</f>
        <v>6.5000000000000002E-2</v>
      </c>
      <c r="D14" s="83">
        <f>법인지출세로!E8</f>
        <v>65000</v>
      </c>
      <c r="E14" s="39">
        <f t="shared" ref="E14:E20" si="4">D14/$D$20</f>
        <v>2.0634920634920634E-2</v>
      </c>
      <c r="F14" s="20">
        <f t="shared" ref="F14:F20" si="5">B14-D14</f>
        <v>0</v>
      </c>
      <c r="G14" s="184"/>
    </row>
    <row r="15" spans="1:7" ht="21" customHeight="1" x14ac:dyDescent="0.15">
      <c r="A15" s="86" t="s">
        <v>80</v>
      </c>
      <c r="B15" s="38">
        <f>법인지출세로!D25</f>
        <v>225000</v>
      </c>
      <c r="C15" s="39">
        <f t="shared" si="3"/>
        <v>0.22500000000000001</v>
      </c>
      <c r="D15" s="83">
        <f>법인지출세로!E25</f>
        <v>2300000</v>
      </c>
      <c r="E15" s="39">
        <f t="shared" si="4"/>
        <v>0.73015873015873012</v>
      </c>
      <c r="F15" s="20">
        <f t="shared" si="5"/>
        <v>-2075000</v>
      </c>
      <c r="G15" s="184" t="s">
        <v>130</v>
      </c>
    </row>
    <row r="16" spans="1:7" ht="21" customHeight="1" x14ac:dyDescent="0.15">
      <c r="A16" s="86" t="s">
        <v>81</v>
      </c>
      <c r="B16" s="38">
        <f>법인지출세로!D29</f>
        <v>230000</v>
      </c>
      <c r="C16" s="39">
        <f t="shared" si="3"/>
        <v>0.23</v>
      </c>
      <c r="D16" s="83">
        <f>법인지출세로!E29</f>
        <v>35000</v>
      </c>
      <c r="E16" s="39">
        <f t="shared" si="4"/>
        <v>1.1111111111111112E-2</v>
      </c>
      <c r="F16" s="20">
        <f t="shared" si="5"/>
        <v>195000</v>
      </c>
      <c r="G16" s="184"/>
    </row>
    <row r="17" spans="1:7" ht="25.5" customHeight="1" x14ac:dyDescent="0.15">
      <c r="A17" s="33" t="s">
        <v>228</v>
      </c>
      <c r="B17" s="43">
        <f>법인지출세로!D32</f>
        <v>150000</v>
      </c>
      <c r="C17" s="39">
        <f t="shared" si="3"/>
        <v>0.15</v>
      </c>
      <c r="D17" s="84">
        <f>법인지출세로!E32</f>
        <v>400000</v>
      </c>
      <c r="E17" s="39">
        <f t="shared" si="4"/>
        <v>0.12698412698412698</v>
      </c>
      <c r="F17" s="20">
        <f t="shared" si="5"/>
        <v>-250000</v>
      </c>
      <c r="G17" s="184" t="s">
        <v>131</v>
      </c>
    </row>
    <row r="18" spans="1:7" ht="25.5" customHeight="1" x14ac:dyDescent="0.15">
      <c r="A18" s="33" t="s">
        <v>199</v>
      </c>
      <c r="B18" s="181">
        <f>법인지출!D39</f>
        <v>0</v>
      </c>
      <c r="C18" s="39">
        <f t="shared" si="3"/>
        <v>0</v>
      </c>
      <c r="D18" s="84">
        <f>법인지출!E41</f>
        <v>0</v>
      </c>
      <c r="E18" s="39">
        <f t="shared" si="4"/>
        <v>0</v>
      </c>
      <c r="F18" s="20">
        <f t="shared" si="5"/>
        <v>0</v>
      </c>
      <c r="G18" s="184"/>
    </row>
    <row r="19" spans="1:7" ht="21" customHeight="1" x14ac:dyDescent="0.15">
      <c r="A19" s="86" t="s">
        <v>68</v>
      </c>
      <c r="B19" s="20">
        <f>법인지출세로!D40</f>
        <v>330000</v>
      </c>
      <c r="C19" s="39">
        <f t="shared" si="3"/>
        <v>0.33</v>
      </c>
      <c r="D19" s="83">
        <f>법인지출세로!E40</f>
        <v>350000</v>
      </c>
      <c r="E19" s="39">
        <f t="shared" si="4"/>
        <v>0.1111111111111111</v>
      </c>
      <c r="F19" s="20">
        <f t="shared" si="5"/>
        <v>-20000</v>
      </c>
      <c r="G19" s="184"/>
    </row>
    <row r="20" spans="1:7" ht="24" customHeight="1" thickBot="1" x14ac:dyDescent="0.2">
      <c r="A20" s="87" t="s">
        <v>82</v>
      </c>
      <c r="B20" s="44">
        <f>SUM(B13:B19)</f>
        <v>1000000</v>
      </c>
      <c r="C20" s="45">
        <f t="shared" si="3"/>
        <v>1</v>
      </c>
      <c r="D20" s="85">
        <f>SUM(D13:D19)</f>
        <v>3150000</v>
      </c>
      <c r="E20" s="45">
        <f t="shared" si="4"/>
        <v>1</v>
      </c>
      <c r="F20" s="21">
        <f t="shared" si="5"/>
        <v>-2150000</v>
      </c>
      <c r="G20" s="186"/>
    </row>
    <row r="21" spans="1:7" x14ac:dyDescent="0.15">
      <c r="A21" s="41"/>
      <c r="B21" s="2"/>
      <c r="C21" s="2"/>
      <c r="D21" s="2"/>
      <c r="E21" s="2"/>
      <c r="F21" s="2"/>
      <c r="G21" s="177"/>
    </row>
    <row r="22" spans="1:7" x14ac:dyDescent="0.15">
      <c r="A22" s="41"/>
      <c r="B22" s="2"/>
      <c r="C22" s="2"/>
      <c r="D22" s="2"/>
      <c r="E22" s="2"/>
      <c r="F22" s="2"/>
      <c r="G22" s="177"/>
    </row>
    <row r="23" spans="1:7" x14ac:dyDescent="0.15">
      <c r="A23" s="41"/>
      <c r="B23" s="2"/>
      <c r="C23" s="2"/>
      <c r="D23" s="2"/>
      <c r="E23" s="2"/>
      <c r="F23" s="2"/>
      <c r="G23" s="177"/>
    </row>
    <row r="24" spans="1:7" x14ac:dyDescent="0.15">
      <c r="A24" s="41"/>
      <c r="B24" s="2"/>
      <c r="C24" s="2"/>
      <c r="D24" s="2"/>
      <c r="E24" s="2"/>
      <c r="F24" s="2"/>
      <c r="G24" s="177"/>
    </row>
    <row r="25" spans="1:7" x14ac:dyDescent="0.15">
      <c r="A25" s="41"/>
      <c r="B25" s="2"/>
      <c r="C25" s="2"/>
      <c r="D25" s="2"/>
      <c r="E25" s="2"/>
      <c r="F25" s="2"/>
      <c r="G25" s="177"/>
    </row>
    <row r="26" spans="1:7" x14ac:dyDescent="0.15">
      <c r="A26" s="41"/>
      <c r="B26" s="2"/>
      <c r="C26" s="2"/>
      <c r="D26" s="2"/>
      <c r="E26" s="2"/>
      <c r="F26" s="2"/>
      <c r="G26" s="177"/>
    </row>
    <row r="27" spans="1:7" x14ac:dyDescent="0.15">
      <c r="A27" s="41"/>
      <c r="B27" s="2"/>
      <c r="C27" s="2"/>
      <c r="D27" s="2"/>
      <c r="E27" s="2"/>
      <c r="F27" s="2"/>
      <c r="G27" s="177"/>
    </row>
    <row r="28" spans="1:7" x14ac:dyDescent="0.15">
      <c r="A28" s="41"/>
      <c r="B28" s="2"/>
      <c r="C28" s="2"/>
      <c r="D28" s="2"/>
      <c r="E28" s="2"/>
      <c r="F28" s="2"/>
      <c r="G28" s="177"/>
    </row>
    <row r="29" spans="1:7" x14ac:dyDescent="0.15">
      <c r="A29" s="41"/>
      <c r="B29" s="2"/>
      <c r="C29" s="2"/>
      <c r="D29" s="2"/>
      <c r="E29" s="2"/>
      <c r="F29" s="2"/>
      <c r="G29" s="177"/>
    </row>
    <row r="30" spans="1:7" x14ac:dyDescent="0.15">
      <c r="A30" s="41"/>
      <c r="B30" s="2"/>
      <c r="C30" s="2"/>
      <c r="D30" s="2"/>
      <c r="E30" s="2"/>
      <c r="F30" s="2"/>
      <c r="G30" s="177"/>
    </row>
    <row r="31" spans="1:7" x14ac:dyDescent="0.15">
      <c r="A31" s="41"/>
      <c r="B31" s="2"/>
      <c r="C31" s="2"/>
      <c r="D31" s="2"/>
      <c r="E31" s="2"/>
      <c r="F31" s="2"/>
      <c r="G31" s="177"/>
    </row>
    <row r="32" spans="1:7" x14ac:dyDescent="0.15">
      <c r="A32" s="41"/>
      <c r="B32" s="2"/>
      <c r="C32" s="2"/>
      <c r="D32" s="2"/>
      <c r="E32" s="2"/>
      <c r="F32" s="2"/>
      <c r="G32" s="177"/>
    </row>
    <row r="33" spans="1:7" x14ac:dyDescent="0.15">
      <c r="A33" s="41"/>
      <c r="B33" s="2"/>
      <c r="C33" s="2"/>
      <c r="D33" s="2"/>
      <c r="E33" s="2"/>
      <c r="F33" s="2"/>
      <c r="G33" s="177"/>
    </row>
    <row r="34" spans="1:7" x14ac:dyDescent="0.15">
      <c r="A34" s="41"/>
      <c r="B34" s="2"/>
      <c r="C34" s="2"/>
      <c r="D34" s="2"/>
      <c r="E34" s="2"/>
      <c r="F34" s="2"/>
      <c r="G34" s="177"/>
    </row>
    <row r="35" spans="1:7" x14ac:dyDescent="0.15">
      <c r="A35" s="41"/>
      <c r="B35" s="2"/>
      <c r="C35" s="2"/>
      <c r="D35" s="2"/>
      <c r="E35" s="2"/>
      <c r="F35" s="2"/>
      <c r="G35" s="177"/>
    </row>
    <row r="36" spans="1:7" x14ac:dyDescent="0.15">
      <c r="A36" s="41"/>
      <c r="B36" s="2"/>
      <c r="C36" s="2"/>
      <c r="D36" s="2"/>
      <c r="E36" s="2"/>
      <c r="F36" s="2"/>
      <c r="G36" s="177"/>
    </row>
    <row r="37" spans="1:7" x14ac:dyDescent="0.15">
      <c r="A37" s="41"/>
      <c r="B37" s="2"/>
      <c r="C37" s="2"/>
      <c r="D37" s="2"/>
      <c r="E37" s="2"/>
      <c r="F37" s="2"/>
      <c r="G37" s="177"/>
    </row>
    <row r="38" spans="1:7" x14ac:dyDescent="0.15">
      <c r="A38" s="41"/>
      <c r="B38" s="2"/>
      <c r="C38" s="2"/>
      <c r="D38" s="2"/>
      <c r="E38" s="2"/>
      <c r="F38" s="2"/>
      <c r="G38" s="177"/>
    </row>
    <row r="39" spans="1:7" x14ac:dyDescent="0.15">
      <c r="A39" s="41"/>
      <c r="B39" s="2"/>
      <c r="C39" s="2"/>
      <c r="D39" s="2"/>
      <c r="E39" s="2"/>
      <c r="F39" s="2"/>
      <c r="G39" s="177"/>
    </row>
    <row r="40" spans="1:7" x14ac:dyDescent="0.15">
      <c r="A40" s="41"/>
      <c r="B40" s="2"/>
      <c r="C40" s="2"/>
      <c r="D40" s="2"/>
      <c r="E40" s="2"/>
      <c r="F40" s="2"/>
      <c r="G40" s="177"/>
    </row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spans="1:7" ht="17.25" customHeight="1" x14ac:dyDescent="0.15"/>
    <row r="50" spans="1:7" ht="17.25" customHeight="1" x14ac:dyDescent="0.15"/>
    <row r="51" spans="1:7" x14ac:dyDescent="0.15">
      <c r="A51" s="41"/>
      <c r="B51" s="2"/>
      <c r="C51" s="2"/>
      <c r="D51" s="2"/>
      <c r="E51" s="2"/>
      <c r="F51" s="2"/>
      <c r="G51" s="177"/>
    </row>
    <row r="52" spans="1:7" x14ac:dyDescent="0.15">
      <c r="A52" s="41"/>
      <c r="B52" s="2"/>
      <c r="C52" s="2"/>
      <c r="D52" s="2"/>
      <c r="E52" s="2"/>
      <c r="F52" s="2"/>
      <c r="G52" s="177"/>
    </row>
    <row r="53" spans="1:7" x14ac:dyDescent="0.15">
      <c r="A53" s="41"/>
      <c r="B53" s="2"/>
      <c r="C53" s="2"/>
      <c r="D53" s="2"/>
      <c r="E53" s="2"/>
      <c r="F53" s="2"/>
      <c r="G53" s="177"/>
    </row>
    <row r="54" spans="1:7" x14ac:dyDescent="0.15">
      <c r="A54" s="41"/>
      <c r="B54" s="2"/>
      <c r="C54" s="2"/>
      <c r="D54" s="2"/>
      <c r="E54" s="2"/>
      <c r="F54" s="2"/>
      <c r="G54" s="177"/>
    </row>
    <row r="55" spans="1:7" x14ac:dyDescent="0.15">
      <c r="A55" s="41"/>
      <c r="B55" s="2"/>
      <c r="C55" s="2"/>
      <c r="D55" s="2"/>
      <c r="E55" s="2"/>
      <c r="F55" s="2"/>
      <c r="G55" s="177"/>
    </row>
    <row r="56" spans="1:7" x14ac:dyDescent="0.15">
      <c r="A56" s="41"/>
      <c r="B56" s="2"/>
      <c r="C56" s="2"/>
      <c r="D56" s="2"/>
      <c r="E56" s="2"/>
      <c r="F56" s="2"/>
      <c r="G56" s="177"/>
    </row>
    <row r="57" spans="1:7" x14ac:dyDescent="0.15">
      <c r="A57" s="41"/>
      <c r="B57" s="2"/>
      <c r="C57" s="2"/>
      <c r="D57" s="2"/>
      <c r="E57" s="2"/>
      <c r="F57" s="2"/>
      <c r="G57" s="177"/>
    </row>
    <row r="58" spans="1:7" x14ac:dyDescent="0.15">
      <c r="A58" s="41"/>
      <c r="B58" s="2"/>
      <c r="C58" s="2"/>
      <c r="D58" s="2"/>
      <c r="E58" s="2"/>
      <c r="F58" s="2"/>
      <c r="G58" s="177"/>
    </row>
    <row r="59" spans="1:7" x14ac:dyDescent="0.15">
      <c r="A59" s="41"/>
      <c r="B59" s="2"/>
      <c r="C59" s="2"/>
      <c r="D59" s="2"/>
      <c r="E59" s="2"/>
      <c r="F59" s="2"/>
      <c r="G59" s="177"/>
    </row>
    <row r="60" spans="1:7" x14ac:dyDescent="0.15">
      <c r="A60" s="41"/>
      <c r="B60" s="2"/>
      <c r="C60" s="2"/>
      <c r="D60" s="2"/>
      <c r="E60" s="2"/>
      <c r="F60" s="2"/>
      <c r="G60" s="177"/>
    </row>
    <row r="61" spans="1:7" x14ac:dyDescent="0.15">
      <c r="A61" s="41"/>
      <c r="B61" s="2"/>
      <c r="C61" s="2"/>
      <c r="D61" s="2"/>
      <c r="E61" s="2"/>
      <c r="F61" s="2"/>
      <c r="G61" s="177"/>
    </row>
    <row r="62" spans="1:7" x14ac:dyDescent="0.15">
      <c r="A62" s="41"/>
      <c r="B62" s="2"/>
      <c r="C62" s="2"/>
      <c r="D62" s="2"/>
      <c r="E62" s="2"/>
      <c r="F62" s="2"/>
      <c r="G62" s="177"/>
    </row>
    <row r="63" spans="1:7" x14ac:dyDescent="0.15">
      <c r="A63" s="41"/>
      <c r="B63" s="2"/>
      <c r="C63" s="2"/>
      <c r="D63" s="2"/>
      <c r="E63" s="2"/>
      <c r="F63" s="2"/>
      <c r="G63" s="177"/>
    </row>
    <row r="64" spans="1:7" x14ac:dyDescent="0.15">
      <c r="A64" s="41"/>
      <c r="B64" s="2"/>
      <c r="C64" s="2"/>
      <c r="D64" s="2"/>
      <c r="E64" s="2"/>
      <c r="F64" s="2"/>
      <c r="G64" s="177"/>
    </row>
    <row r="65" spans="1:7" x14ac:dyDescent="0.15">
      <c r="A65" s="41"/>
      <c r="B65" s="2"/>
      <c r="C65" s="2"/>
      <c r="D65" s="2"/>
      <c r="E65" s="2"/>
      <c r="F65" s="2"/>
      <c r="G65" s="177"/>
    </row>
    <row r="66" spans="1:7" x14ac:dyDescent="0.15">
      <c r="A66" s="41"/>
      <c r="B66" s="2"/>
      <c r="C66" s="2"/>
      <c r="D66" s="2"/>
      <c r="E66" s="2"/>
      <c r="F66" s="2"/>
      <c r="G66" s="177"/>
    </row>
    <row r="67" spans="1:7" x14ac:dyDescent="0.15">
      <c r="A67" s="41"/>
      <c r="B67" s="2"/>
      <c r="C67" s="2"/>
      <c r="D67" s="2"/>
      <c r="E67" s="2"/>
      <c r="F67" s="2"/>
      <c r="G67" s="177"/>
    </row>
    <row r="68" spans="1:7" x14ac:dyDescent="0.15">
      <c r="A68" s="41"/>
      <c r="B68" s="2"/>
      <c r="C68" s="2"/>
      <c r="D68" s="2"/>
      <c r="E68" s="2"/>
      <c r="F68" s="2"/>
      <c r="G68" s="177"/>
    </row>
    <row r="69" spans="1:7" x14ac:dyDescent="0.15">
      <c r="A69" s="41"/>
      <c r="B69" s="2"/>
      <c r="C69" s="2"/>
      <c r="D69" s="2"/>
      <c r="E69" s="2"/>
      <c r="F69" s="2"/>
      <c r="G69" s="177"/>
    </row>
    <row r="70" spans="1:7" x14ac:dyDescent="0.15">
      <c r="A70" s="41"/>
      <c r="B70" s="2"/>
      <c r="C70" s="2"/>
      <c r="D70" s="2"/>
      <c r="E70" s="2"/>
      <c r="F70" s="2"/>
      <c r="G70" s="177"/>
    </row>
    <row r="71" spans="1:7" x14ac:dyDescent="0.15">
      <c r="A71" s="41"/>
      <c r="B71" s="2"/>
      <c r="C71" s="2"/>
      <c r="D71" s="2"/>
      <c r="E71" s="2"/>
      <c r="F71" s="2"/>
      <c r="G71" s="177"/>
    </row>
    <row r="72" spans="1:7" x14ac:dyDescent="0.15">
      <c r="A72" s="41"/>
      <c r="B72" s="2"/>
      <c r="C72" s="2"/>
      <c r="D72" s="2"/>
      <c r="E72" s="2"/>
      <c r="F72" s="2"/>
      <c r="G72" s="177"/>
    </row>
    <row r="73" spans="1:7" x14ac:dyDescent="0.15">
      <c r="A73" s="41"/>
      <c r="B73" s="2"/>
      <c r="C73" s="2"/>
      <c r="D73" s="2"/>
      <c r="E73" s="2"/>
      <c r="F73" s="2"/>
      <c r="G73" s="177"/>
    </row>
    <row r="74" spans="1:7" x14ac:dyDescent="0.15">
      <c r="A74" s="41"/>
      <c r="B74" s="2"/>
      <c r="C74" s="2"/>
      <c r="D74" s="2"/>
      <c r="E74" s="2"/>
      <c r="F74" s="2"/>
      <c r="G74" s="177"/>
    </row>
    <row r="75" spans="1:7" x14ac:dyDescent="0.15">
      <c r="A75" s="41"/>
      <c r="B75" s="2"/>
      <c r="C75" s="2"/>
      <c r="D75" s="2"/>
      <c r="E75" s="2"/>
      <c r="F75" s="2"/>
      <c r="G75" s="177"/>
    </row>
    <row r="76" spans="1:7" x14ac:dyDescent="0.15">
      <c r="A76" s="41"/>
      <c r="B76" s="2"/>
      <c r="C76" s="2"/>
      <c r="D76" s="2"/>
      <c r="E76" s="2"/>
      <c r="F76" s="2"/>
      <c r="G76" s="177"/>
    </row>
    <row r="77" spans="1:7" x14ac:dyDescent="0.15">
      <c r="A77" s="41"/>
      <c r="B77" s="2"/>
      <c r="C77" s="2"/>
      <c r="D77" s="2"/>
      <c r="E77" s="2"/>
      <c r="F77" s="2"/>
      <c r="G77" s="177"/>
    </row>
    <row r="78" spans="1:7" x14ac:dyDescent="0.15">
      <c r="A78" s="41"/>
      <c r="B78" s="2"/>
      <c r="C78" s="2"/>
      <c r="D78" s="2"/>
      <c r="E78" s="2"/>
      <c r="F78" s="2"/>
      <c r="G78" s="177"/>
    </row>
    <row r="79" spans="1:7" x14ac:dyDescent="0.15">
      <c r="A79" s="41"/>
      <c r="B79" s="2"/>
      <c r="C79" s="2"/>
      <c r="D79" s="2"/>
      <c r="E79" s="2"/>
      <c r="F79" s="2"/>
      <c r="G79" s="177"/>
    </row>
    <row r="80" spans="1:7" x14ac:dyDescent="0.15">
      <c r="A80" s="41"/>
      <c r="B80" s="2"/>
      <c r="C80" s="2"/>
      <c r="D80" s="2"/>
      <c r="E80" s="2"/>
      <c r="F80" s="2"/>
      <c r="G80" s="177"/>
    </row>
    <row r="81" spans="1:7" x14ac:dyDescent="0.15">
      <c r="A81" s="41"/>
      <c r="B81" s="2"/>
      <c r="C81" s="2"/>
      <c r="D81" s="2"/>
      <c r="E81" s="2"/>
      <c r="F81" s="2"/>
      <c r="G81" s="177"/>
    </row>
  </sheetData>
  <sheetProtection password="CC3D" sheet="1" objects="1" scenarios="1"/>
  <mergeCells count="3">
    <mergeCell ref="A1:G1"/>
    <mergeCell ref="A3:G3"/>
    <mergeCell ref="A11:G11"/>
  </mergeCells>
  <phoneticPr fontId="2" type="noConversion"/>
  <pageMargins left="0.59055118110236204" right="0.55118110236220497" top="0.74803149606299202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34" zoomScaleNormal="100" zoomScaleSheetLayoutView="100" workbookViewId="0">
      <selection activeCell="E11" sqref="E11"/>
    </sheetView>
  </sheetViews>
  <sheetFormatPr defaultRowHeight="13.5" x14ac:dyDescent="0.15"/>
  <cols>
    <col min="1" max="1" width="12.77734375" customWidth="1"/>
    <col min="2" max="2" width="14.44140625" customWidth="1"/>
    <col min="3" max="3" width="15.5546875" customWidth="1"/>
    <col min="4" max="4" width="15.5546875" style="101" customWidth="1"/>
    <col min="5" max="5" width="13.88671875" customWidth="1"/>
    <col min="6" max="6" width="9.21875" customWidth="1"/>
    <col min="7" max="7" width="9.5546875" customWidth="1"/>
    <col min="8" max="8" width="33.6640625" customWidth="1"/>
  </cols>
  <sheetData>
    <row r="1" spans="1:11" s="1" customFormat="1" ht="27" customHeight="1" x14ac:dyDescent="0.15">
      <c r="A1" s="243" t="s">
        <v>206</v>
      </c>
      <c r="B1" s="243"/>
      <c r="C1" s="243"/>
      <c r="D1" s="243"/>
      <c r="E1" s="243"/>
      <c r="F1" s="243"/>
      <c r="G1" s="243"/>
      <c r="H1" s="243"/>
      <c r="I1" s="3"/>
      <c r="J1" s="2"/>
      <c r="K1" s="2"/>
    </row>
    <row r="2" spans="1:11" ht="12.75" customHeight="1" x14ac:dyDescent="0.15">
      <c r="A2" s="247" t="s">
        <v>207</v>
      </c>
      <c r="B2" s="247"/>
      <c r="C2" s="248"/>
      <c r="D2" s="247"/>
      <c r="E2" s="247"/>
      <c r="F2" s="247"/>
      <c r="G2" s="247"/>
      <c r="H2" s="247"/>
      <c r="I2" s="2"/>
      <c r="J2" s="2"/>
      <c r="K2" s="2"/>
    </row>
    <row r="3" spans="1:11" ht="15.75" customHeight="1" x14ac:dyDescent="0.15">
      <c r="A3" s="247" t="s">
        <v>39</v>
      </c>
      <c r="B3" s="247"/>
      <c r="C3" s="248"/>
      <c r="D3" s="247"/>
      <c r="E3" s="247"/>
      <c r="F3" s="247"/>
      <c r="G3" s="247"/>
      <c r="H3" s="247"/>
      <c r="I3" s="2"/>
      <c r="J3" s="2"/>
      <c r="K3" s="2"/>
    </row>
    <row r="4" spans="1:11" ht="16.5" customHeight="1" thickBot="1" x14ac:dyDescent="0.2">
      <c r="A4" s="14" t="s">
        <v>72</v>
      </c>
      <c r="B4" s="14"/>
      <c r="C4" s="15"/>
      <c r="D4" s="100"/>
      <c r="E4" s="15"/>
      <c r="F4" s="15"/>
      <c r="G4" s="15"/>
      <c r="H4" s="16" t="s">
        <v>8</v>
      </c>
      <c r="I4" s="2"/>
      <c r="J4" s="2"/>
      <c r="K4" s="2"/>
    </row>
    <row r="5" spans="1:11" ht="18" customHeight="1" x14ac:dyDescent="0.15">
      <c r="A5" s="249" t="s">
        <v>0</v>
      </c>
      <c r="B5" s="244"/>
      <c r="C5" s="244"/>
      <c r="D5" s="262" t="s">
        <v>205</v>
      </c>
      <c r="E5" s="250" t="s">
        <v>238</v>
      </c>
      <c r="F5" s="244" t="s">
        <v>4</v>
      </c>
      <c r="G5" s="244"/>
      <c r="H5" s="245" t="s">
        <v>7</v>
      </c>
      <c r="I5" s="2"/>
      <c r="J5" s="2"/>
      <c r="K5" s="2"/>
    </row>
    <row r="6" spans="1:11" ht="18" customHeight="1" thickBot="1" x14ac:dyDescent="0.2">
      <c r="A6" s="17" t="s">
        <v>1</v>
      </c>
      <c r="B6" s="18" t="s">
        <v>2</v>
      </c>
      <c r="C6" s="18" t="s">
        <v>3</v>
      </c>
      <c r="D6" s="263"/>
      <c r="E6" s="251"/>
      <c r="F6" s="18" t="s">
        <v>5</v>
      </c>
      <c r="G6" s="18" t="s">
        <v>6</v>
      </c>
      <c r="H6" s="246"/>
      <c r="I6" s="2"/>
      <c r="J6" s="2"/>
      <c r="K6" s="2"/>
    </row>
    <row r="7" spans="1:11" ht="30.75" customHeight="1" x14ac:dyDescent="0.15">
      <c r="A7" s="31" t="s">
        <v>21</v>
      </c>
      <c r="B7" s="30"/>
      <c r="C7" s="30"/>
      <c r="D7" s="114">
        <f>D8</f>
        <v>350000</v>
      </c>
      <c r="E7" s="19">
        <f>SUM(E8)</f>
        <v>560000</v>
      </c>
      <c r="F7" s="19" t="str">
        <f>IF(D7&gt;E7,D7-E7," ")</f>
        <v xml:space="preserve"> </v>
      </c>
      <c r="G7" s="19">
        <f>IF(E7&gt;D7,E7-D7," ")</f>
        <v>210000</v>
      </c>
      <c r="H7" s="12"/>
      <c r="I7" s="2"/>
      <c r="J7" s="2"/>
      <c r="K7" s="2"/>
    </row>
    <row r="8" spans="1:11" ht="30.75" customHeight="1" x14ac:dyDescent="0.15">
      <c r="A8" s="254"/>
      <c r="B8" s="25" t="s">
        <v>26</v>
      </c>
      <c r="C8" s="29"/>
      <c r="D8" s="22">
        <f>SUM(D9:D10)</f>
        <v>350000</v>
      </c>
      <c r="E8" s="20">
        <f>SUM(E9:E11)</f>
        <v>560000</v>
      </c>
      <c r="F8" s="19" t="str">
        <f t="shared" ref="F8:F25" si="0">IF(D8&gt;E8,D8-E8," ")</f>
        <v xml:space="preserve"> </v>
      </c>
      <c r="G8" s="19">
        <f t="shared" ref="G8:G25" si="1">IF(E8&gt;D8,E8-D8," ")</f>
        <v>210000</v>
      </c>
      <c r="H8" s="7"/>
      <c r="I8" s="2"/>
      <c r="J8" s="2"/>
      <c r="K8" s="2"/>
    </row>
    <row r="9" spans="1:11" ht="30.75" customHeight="1" x14ac:dyDescent="0.15">
      <c r="A9" s="255"/>
      <c r="B9" s="257"/>
      <c r="C9" s="25" t="s">
        <v>28</v>
      </c>
      <c r="D9" s="112">
        <f>법인수입세로!D8</f>
        <v>50000</v>
      </c>
      <c r="E9" s="20">
        <f>법인수입세로!E8</f>
        <v>50000</v>
      </c>
      <c r="F9" s="19" t="str">
        <f t="shared" si="0"/>
        <v xml:space="preserve"> </v>
      </c>
      <c r="G9" s="19" t="str">
        <f t="shared" si="1"/>
        <v xml:space="preserve"> </v>
      </c>
      <c r="H9" s="7" t="s">
        <v>170</v>
      </c>
      <c r="I9" s="2"/>
      <c r="J9" s="2"/>
      <c r="K9" s="2"/>
    </row>
    <row r="10" spans="1:11" ht="30.75" customHeight="1" x14ac:dyDescent="0.15">
      <c r="A10" s="256"/>
      <c r="B10" s="258"/>
      <c r="C10" s="25" t="s">
        <v>19</v>
      </c>
      <c r="D10" s="112">
        <f>법인수입세로!D9</f>
        <v>300000</v>
      </c>
      <c r="E10" s="20">
        <f>법인수입세로!E9</f>
        <v>510000</v>
      </c>
      <c r="F10" s="19" t="str">
        <f t="shared" si="0"/>
        <v xml:space="preserve"> </v>
      </c>
      <c r="G10" s="19">
        <f t="shared" si="1"/>
        <v>210000</v>
      </c>
      <c r="H10" s="7" t="s">
        <v>168</v>
      </c>
      <c r="I10" s="2"/>
      <c r="J10" s="2"/>
      <c r="K10" s="2"/>
    </row>
    <row r="11" spans="1:11" ht="33" customHeight="1" x14ac:dyDescent="0.15">
      <c r="A11" s="132"/>
      <c r="B11" s="133"/>
      <c r="C11" s="25" t="s">
        <v>156</v>
      </c>
      <c r="D11" s="112">
        <f>법인수입세로!D10</f>
        <v>0</v>
      </c>
      <c r="E11" s="20">
        <f>법인수입세로!E10</f>
        <v>0</v>
      </c>
      <c r="F11" s="19"/>
      <c r="G11" s="19"/>
      <c r="H11" s="7" t="s">
        <v>169</v>
      </c>
      <c r="I11" s="2"/>
      <c r="J11" s="2"/>
      <c r="K11" s="2"/>
    </row>
    <row r="12" spans="1:11" ht="27.75" customHeight="1" x14ac:dyDescent="0.15">
      <c r="A12" s="24" t="s">
        <v>24</v>
      </c>
      <c r="B12" s="29"/>
      <c r="C12" s="29"/>
      <c r="D12" s="22">
        <f>SUM(D13,D15,D17)</f>
        <v>70000</v>
      </c>
      <c r="E12" s="20">
        <f>SUM(E13,E15,E17)</f>
        <v>120000</v>
      </c>
      <c r="F12" s="19" t="str">
        <f t="shared" si="0"/>
        <v xml:space="preserve"> </v>
      </c>
      <c r="G12" s="19">
        <f t="shared" si="1"/>
        <v>50000</v>
      </c>
      <c r="H12" s="6"/>
      <c r="I12" s="2"/>
      <c r="J12" s="2"/>
      <c r="K12" s="2"/>
    </row>
    <row r="13" spans="1:11" ht="27.75" customHeight="1" x14ac:dyDescent="0.15">
      <c r="A13" s="252"/>
      <c r="B13" s="25" t="s">
        <v>27</v>
      </c>
      <c r="C13" s="111"/>
      <c r="D13" s="22">
        <f>D14</f>
        <v>48000</v>
      </c>
      <c r="E13" s="20">
        <f>E14</f>
        <v>100000</v>
      </c>
      <c r="F13" s="20" t="str">
        <f t="shared" si="0"/>
        <v xml:space="preserve"> </v>
      </c>
      <c r="G13" s="20">
        <f t="shared" si="1"/>
        <v>52000</v>
      </c>
      <c r="H13" s="88"/>
      <c r="I13" s="2"/>
      <c r="J13" s="2"/>
      <c r="K13" s="2"/>
    </row>
    <row r="14" spans="1:11" ht="27.75" customHeight="1" x14ac:dyDescent="0.15">
      <c r="A14" s="253"/>
      <c r="B14" s="25"/>
      <c r="C14" s="25" t="s">
        <v>25</v>
      </c>
      <c r="D14" s="112">
        <f>법인수입세로!D13</f>
        <v>48000</v>
      </c>
      <c r="E14" s="20">
        <f>법인수입세로!E13</f>
        <v>100000</v>
      </c>
      <c r="F14" s="19" t="str">
        <f t="shared" si="0"/>
        <v xml:space="preserve"> </v>
      </c>
      <c r="G14" s="19">
        <f t="shared" si="1"/>
        <v>52000</v>
      </c>
      <c r="H14" s="6"/>
      <c r="I14" s="2"/>
      <c r="J14" s="2"/>
      <c r="K14" s="2"/>
    </row>
    <row r="15" spans="1:11" ht="27.75" customHeight="1" x14ac:dyDescent="0.15">
      <c r="A15" s="253"/>
      <c r="B15" s="25" t="s">
        <v>20</v>
      </c>
      <c r="C15" s="25"/>
      <c r="D15" s="112">
        <f>D16</f>
        <v>1000</v>
      </c>
      <c r="E15" s="20">
        <f>E16</f>
        <v>2000</v>
      </c>
      <c r="F15" s="19" t="str">
        <f t="shared" si="0"/>
        <v xml:space="preserve"> </v>
      </c>
      <c r="G15" s="19">
        <f t="shared" si="1"/>
        <v>1000</v>
      </c>
      <c r="H15" s="6"/>
      <c r="I15" s="2"/>
      <c r="J15" s="2"/>
      <c r="K15" s="2"/>
    </row>
    <row r="16" spans="1:11" ht="27.75" customHeight="1" x14ac:dyDescent="0.15">
      <c r="A16" s="253"/>
      <c r="B16" s="29"/>
      <c r="C16" s="25" t="s">
        <v>56</v>
      </c>
      <c r="D16" s="112">
        <f>법인수입세로!D15</f>
        <v>1000</v>
      </c>
      <c r="E16" s="20">
        <f>법인수입세로!E15</f>
        <v>2000</v>
      </c>
      <c r="F16" s="19" t="str">
        <f t="shared" si="0"/>
        <v xml:space="preserve"> </v>
      </c>
      <c r="G16" s="19">
        <f t="shared" si="1"/>
        <v>1000</v>
      </c>
      <c r="H16" s="7"/>
      <c r="I16" s="2"/>
      <c r="J16" s="2"/>
      <c r="K16" s="2"/>
    </row>
    <row r="17" spans="1:11" ht="27.75" customHeight="1" x14ac:dyDescent="0.15">
      <c r="A17" s="253"/>
      <c r="B17" s="28" t="s">
        <v>57</v>
      </c>
      <c r="C17" s="28"/>
      <c r="D17" s="113">
        <f>D18</f>
        <v>21000</v>
      </c>
      <c r="E17" s="19">
        <f>SUM(E18:E18)</f>
        <v>18000</v>
      </c>
      <c r="F17" s="19">
        <f t="shared" si="0"/>
        <v>3000</v>
      </c>
      <c r="G17" s="19" t="str">
        <f t="shared" si="1"/>
        <v xml:space="preserve"> </v>
      </c>
      <c r="H17" s="8"/>
      <c r="I17" s="2"/>
      <c r="J17" s="2"/>
      <c r="K17" s="2"/>
    </row>
    <row r="18" spans="1:11" ht="27.75" customHeight="1" x14ac:dyDescent="0.15">
      <c r="A18" s="253"/>
      <c r="B18" s="140"/>
      <c r="C18" s="26" t="s">
        <v>58</v>
      </c>
      <c r="D18" s="148">
        <f>법인수입세로!D17</f>
        <v>21000</v>
      </c>
      <c r="E18" s="146">
        <f>법인수입세로!E17</f>
        <v>18000</v>
      </c>
      <c r="F18" s="147">
        <f t="shared" si="0"/>
        <v>3000</v>
      </c>
      <c r="G18" s="147" t="str">
        <f t="shared" si="1"/>
        <v xml:space="preserve"> </v>
      </c>
      <c r="H18" s="9" t="s">
        <v>134</v>
      </c>
      <c r="I18" s="2"/>
      <c r="J18" s="2"/>
      <c r="K18" s="2"/>
    </row>
    <row r="19" spans="1:11" ht="27.75" customHeight="1" x14ac:dyDescent="0.15">
      <c r="A19" s="36" t="s">
        <v>187</v>
      </c>
      <c r="B19" s="29"/>
      <c r="C19" s="25"/>
      <c r="D19" s="112">
        <f>D20</f>
        <v>230000</v>
      </c>
      <c r="E19" s="20">
        <f>E20</f>
        <v>1800000</v>
      </c>
      <c r="F19" s="20"/>
      <c r="G19" s="20"/>
      <c r="H19" s="6"/>
      <c r="I19" s="2"/>
      <c r="J19" s="2"/>
      <c r="K19" s="2"/>
    </row>
    <row r="20" spans="1:11" ht="27.75" customHeight="1" x14ac:dyDescent="0.15">
      <c r="A20" s="86"/>
      <c r="B20" s="25" t="s">
        <v>188</v>
      </c>
      <c r="C20" s="25"/>
      <c r="D20" s="112">
        <f>D21</f>
        <v>230000</v>
      </c>
      <c r="E20" s="20">
        <f>E21</f>
        <v>1800000</v>
      </c>
      <c r="F20" s="20"/>
      <c r="G20" s="20"/>
      <c r="H20" s="6"/>
      <c r="I20" s="2"/>
      <c r="J20" s="2"/>
      <c r="K20" s="2"/>
    </row>
    <row r="21" spans="1:11" ht="27.75" customHeight="1" x14ac:dyDescent="0.15">
      <c r="A21" s="86"/>
      <c r="B21" s="29"/>
      <c r="C21" s="25" t="s">
        <v>189</v>
      </c>
      <c r="D21" s="112">
        <f>법인수입세로!D20</f>
        <v>230000</v>
      </c>
      <c r="E21" s="20">
        <f>법인수입세로!E20</f>
        <v>1800000</v>
      </c>
      <c r="F21" s="20"/>
      <c r="G21" s="20"/>
      <c r="H21" s="6"/>
      <c r="I21" s="2"/>
      <c r="J21" s="2"/>
      <c r="K21" s="2"/>
    </row>
    <row r="22" spans="1:11" ht="27.75" customHeight="1" x14ac:dyDescent="0.15">
      <c r="A22" s="36" t="s">
        <v>160</v>
      </c>
      <c r="B22" s="29"/>
      <c r="C22" s="25"/>
      <c r="D22" s="112">
        <f>D23</f>
        <v>0</v>
      </c>
      <c r="E22" s="20">
        <f>E23</f>
        <v>0</v>
      </c>
      <c r="F22" s="20"/>
      <c r="G22" s="20"/>
      <c r="H22" s="6"/>
      <c r="I22" s="2"/>
      <c r="J22" s="2"/>
      <c r="K22" s="2"/>
    </row>
    <row r="23" spans="1:11" ht="27.75" customHeight="1" x14ac:dyDescent="0.15">
      <c r="A23" s="86"/>
      <c r="B23" s="25" t="s">
        <v>161</v>
      </c>
      <c r="C23" s="25"/>
      <c r="D23" s="112">
        <f>D24</f>
        <v>0</v>
      </c>
      <c r="E23" s="20">
        <f>E24</f>
        <v>0</v>
      </c>
      <c r="F23" s="20"/>
      <c r="G23" s="20"/>
      <c r="H23" s="6"/>
      <c r="I23" s="2"/>
      <c r="J23" s="2"/>
      <c r="K23" s="2"/>
    </row>
    <row r="24" spans="1:11" ht="27.75" customHeight="1" x14ac:dyDescent="0.15">
      <c r="A24" s="138"/>
      <c r="B24" s="140"/>
      <c r="C24" s="26" t="s">
        <v>162</v>
      </c>
      <c r="D24" s="148">
        <f>법인수입세로!D23</f>
        <v>0</v>
      </c>
      <c r="E24" s="146">
        <f>법인수입세로!E23</f>
        <v>0</v>
      </c>
      <c r="F24" s="20"/>
      <c r="G24" s="20"/>
      <c r="H24" s="9" t="s">
        <v>208</v>
      </c>
      <c r="I24" s="2"/>
      <c r="J24" s="2"/>
      <c r="K24" s="2"/>
    </row>
    <row r="25" spans="1:11" ht="33" customHeight="1" x14ac:dyDescent="0.15">
      <c r="A25" s="259" t="s">
        <v>59</v>
      </c>
      <c r="B25" s="260"/>
      <c r="C25" s="261"/>
      <c r="D25" s="102">
        <f>법인수입세로!D24</f>
        <v>350000</v>
      </c>
      <c r="E25" s="22">
        <f>법인수입세로!E24</f>
        <v>670000</v>
      </c>
      <c r="F25" s="19" t="str">
        <f t="shared" si="0"/>
        <v xml:space="preserve"> </v>
      </c>
      <c r="G25" s="19">
        <f t="shared" si="1"/>
        <v>320000</v>
      </c>
      <c r="H25" s="6" t="s">
        <v>209</v>
      </c>
    </row>
    <row r="26" spans="1:11" ht="33" customHeight="1" thickBot="1" x14ac:dyDescent="0.2">
      <c r="A26" s="240" t="s">
        <v>35</v>
      </c>
      <c r="B26" s="241"/>
      <c r="C26" s="242"/>
      <c r="D26" s="103">
        <f>법인수입세로!D25</f>
        <v>1000000</v>
      </c>
      <c r="E26" s="23">
        <f>SUM(E7,E12,E19,E22,E25)</f>
        <v>3150000</v>
      </c>
      <c r="F26" s="21" t="str">
        <f>IF(D26&gt;E26,D26-E26," ")</f>
        <v xml:space="preserve"> </v>
      </c>
      <c r="G26" s="21">
        <f>IF(E26&gt;D26,E26-D26," ")</f>
        <v>2150000</v>
      </c>
      <c r="H26" s="13"/>
    </row>
    <row r="27" spans="1:11" x14ac:dyDescent="0.15">
      <c r="A27" s="2"/>
      <c r="B27" s="2"/>
      <c r="C27" s="2"/>
      <c r="D27" s="90"/>
      <c r="E27" s="2"/>
      <c r="F27" s="2"/>
      <c r="G27" s="2"/>
      <c r="H27" s="2"/>
    </row>
  </sheetData>
  <sheetProtection password="CC3D" sheet="1" objects="1" scenarios="1"/>
  <mergeCells count="13">
    <mergeCell ref="A26:C26"/>
    <mergeCell ref="A1:H1"/>
    <mergeCell ref="F5:G5"/>
    <mergeCell ref="H5:H6"/>
    <mergeCell ref="A2:H2"/>
    <mergeCell ref="A5:C5"/>
    <mergeCell ref="E5:E6"/>
    <mergeCell ref="A3:H3"/>
    <mergeCell ref="A13:A18"/>
    <mergeCell ref="A8:A10"/>
    <mergeCell ref="B9:B10"/>
    <mergeCell ref="A25:C25"/>
    <mergeCell ref="D5:D6"/>
  </mergeCells>
  <phoneticPr fontId="2" type="noConversion"/>
  <printOptions horizontalCentered="1"/>
  <pageMargins left="0.23622047244094499" right="0.23622047244094499" top="0.49803149600000002" bottom="0.49803149600000002" header="0.31496062992126" footer="0.31496062992126"/>
  <pageSetup paperSize="9" scale="95" orientation="landscape" useFirstPageNumber="1" horizontalDpi="30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C19" zoomScaleNormal="100" zoomScaleSheetLayoutView="75" workbookViewId="0">
      <selection activeCell="F12" sqref="F12"/>
    </sheetView>
  </sheetViews>
  <sheetFormatPr defaultRowHeight="13.5" x14ac:dyDescent="0.15"/>
  <cols>
    <col min="1" max="1" width="13.44140625" customWidth="1"/>
    <col min="2" max="2" width="14.44140625" customWidth="1"/>
    <col min="3" max="3" width="15.77734375" customWidth="1"/>
    <col min="4" max="4" width="15.77734375" style="101" customWidth="1"/>
    <col min="5" max="5" width="13.33203125" style="101" customWidth="1"/>
    <col min="6" max="6" width="10.5546875" customWidth="1"/>
    <col min="7" max="7" width="9.5546875" customWidth="1"/>
    <col min="8" max="8" width="33.6640625" customWidth="1"/>
    <col min="9" max="11" width="0" hidden="1" customWidth="1"/>
  </cols>
  <sheetData>
    <row r="1" spans="1:11" s="1" customFormat="1" ht="27" customHeight="1" x14ac:dyDescent="0.15">
      <c r="A1" s="243" t="s">
        <v>212</v>
      </c>
      <c r="B1" s="243"/>
      <c r="C1" s="243"/>
      <c r="D1" s="243"/>
      <c r="E1" s="243"/>
      <c r="F1" s="243"/>
      <c r="G1" s="243"/>
      <c r="H1" s="243"/>
      <c r="I1" s="3"/>
      <c r="J1" s="2"/>
      <c r="K1" s="2"/>
    </row>
    <row r="2" spans="1:11" ht="16.5" x14ac:dyDescent="0.15">
      <c r="A2" s="247" t="s">
        <v>213</v>
      </c>
      <c r="B2" s="247"/>
      <c r="C2" s="248"/>
      <c r="D2" s="247"/>
      <c r="E2" s="247"/>
      <c r="F2" s="247"/>
      <c r="G2" s="247"/>
      <c r="H2" s="247"/>
      <c r="I2" s="2"/>
      <c r="J2" s="2"/>
      <c r="K2" s="2"/>
    </row>
    <row r="3" spans="1:11" ht="18.75" customHeight="1" x14ac:dyDescent="0.15">
      <c r="A3" s="247" t="s">
        <v>22</v>
      </c>
      <c r="B3" s="247"/>
      <c r="C3" s="248"/>
      <c r="D3" s="247"/>
      <c r="E3" s="247"/>
      <c r="F3" s="247"/>
      <c r="G3" s="247"/>
      <c r="H3" s="247"/>
      <c r="I3" s="2"/>
      <c r="J3" s="2"/>
      <c r="K3" s="2"/>
    </row>
    <row r="4" spans="1:11" ht="14.25" thickBot="1" x14ac:dyDescent="0.2">
      <c r="A4" s="15" t="s">
        <v>73</v>
      </c>
      <c r="B4" s="15"/>
      <c r="C4" s="15"/>
      <c r="D4" s="100"/>
      <c r="E4" s="100"/>
      <c r="F4" s="15"/>
      <c r="G4" s="15"/>
      <c r="H4" s="16" t="s">
        <v>8</v>
      </c>
      <c r="I4" s="2"/>
      <c r="J4" s="2"/>
      <c r="K4" s="2"/>
    </row>
    <row r="5" spans="1:11" ht="21.75" customHeight="1" x14ac:dyDescent="0.15">
      <c r="A5" s="249" t="s">
        <v>0</v>
      </c>
      <c r="B5" s="244"/>
      <c r="C5" s="244"/>
      <c r="D5" s="262" t="s">
        <v>214</v>
      </c>
      <c r="E5" s="262" t="s">
        <v>237</v>
      </c>
      <c r="F5" s="244" t="s">
        <v>4</v>
      </c>
      <c r="G5" s="244"/>
      <c r="H5" s="245" t="s">
        <v>14</v>
      </c>
      <c r="I5" s="2"/>
      <c r="J5" s="2"/>
      <c r="K5" s="2"/>
    </row>
    <row r="6" spans="1:11" ht="21.75" customHeight="1" thickBot="1" x14ac:dyDescent="0.2">
      <c r="A6" s="17" t="s">
        <v>9</v>
      </c>
      <c r="B6" s="123" t="s">
        <v>10</v>
      </c>
      <c r="C6" s="123" t="s">
        <v>11</v>
      </c>
      <c r="D6" s="263"/>
      <c r="E6" s="264"/>
      <c r="F6" s="123" t="s">
        <v>12</v>
      </c>
      <c r="G6" s="123" t="s">
        <v>13</v>
      </c>
      <c r="H6" s="246"/>
      <c r="I6" s="2"/>
      <c r="J6" s="2"/>
      <c r="K6" s="2"/>
    </row>
    <row r="7" spans="1:11" ht="29.25" customHeight="1" x14ac:dyDescent="0.15">
      <c r="A7" s="24" t="s">
        <v>18</v>
      </c>
      <c r="B7" s="125"/>
      <c r="C7" s="125"/>
      <c r="D7" s="171">
        <f>D8</f>
        <v>0</v>
      </c>
      <c r="E7" s="172">
        <f>SUM(E8)</f>
        <v>0</v>
      </c>
      <c r="F7" s="104" t="str">
        <f>IF(D7&gt;E7,D7-E7," ")</f>
        <v xml:space="preserve"> </v>
      </c>
      <c r="G7" s="104" t="str">
        <f>IF(E7&gt;D7,E7-D7,"")</f>
        <v/>
      </c>
      <c r="H7" s="5"/>
      <c r="I7" s="2"/>
      <c r="J7" s="2"/>
      <c r="K7" s="2"/>
    </row>
    <row r="8" spans="1:11" ht="27" customHeight="1" x14ac:dyDescent="0.15">
      <c r="A8" s="252"/>
      <c r="B8" s="25" t="s">
        <v>34</v>
      </c>
      <c r="C8" s="25"/>
      <c r="D8" s="173">
        <f>D9</f>
        <v>0</v>
      </c>
      <c r="E8" s="174">
        <f>SUM(E9:E9)</f>
        <v>0</v>
      </c>
      <c r="F8" s="104" t="str">
        <f t="shared" ref="F8:F42" si="0">IF(D8&gt;E8,D8-E8," ")</f>
        <v xml:space="preserve"> </v>
      </c>
      <c r="G8" s="104" t="str">
        <f t="shared" ref="G8:G42" si="1">IF(E8&gt;D8,E8-D8,"")</f>
        <v/>
      </c>
      <c r="H8" s="6"/>
      <c r="I8" s="2"/>
      <c r="J8" s="2"/>
      <c r="K8" s="2"/>
    </row>
    <row r="9" spans="1:11" ht="27.75" customHeight="1" x14ac:dyDescent="0.15">
      <c r="A9" s="253"/>
      <c r="B9" s="27"/>
      <c r="C9" s="25" t="s">
        <v>211</v>
      </c>
      <c r="D9" s="173">
        <f>법인지출세로!D7</f>
        <v>0</v>
      </c>
      <c r="E9" s="174">
        <f>법인지출세로!E7</f>
        <v>0</v>
      </c>
      <c r="F9" s="104" t="str">
        <f t="shared" si="0"/>
        <v xml:space="preserve"> </v>
      </c>
      <c r="G9" s="104" t="str">
        <f t="shared" si="1"/>
        <v/>
      </c>
      <c r="H9" s="7" t="s">
        <v>60</v>
      </c>
      <c r="I9" s="2"/>
      <c r="J9" s="2"/>
      <c r="K9" s="2"/>
    </row>
    <row r="10" spans="1:11" ht="27" customHeight="1" x14ac:dyDescent="0.15">
      <c r="A10" s="24" t="s">
        <v>15</v>
      </c>
      <c r="B10" s="29"/>
      <c r="C10" s="29"/>
      <c r="D10" s="122">
        <f>SUM(D11,D14,D20)</f>
        <v>65000</v>
      </c>
      <c r="E10" s="162">
        <f>SUM(E11,E14,E20)</f>
        <v>65000</v>
      </c>
      <c r="F10" s="104" t="str">
        <f t="shared" si="0"/>
        <v xml:space="preserve"> </v>
      </c>
      <c r="G10" s="104" t="str">
        <f t="shared" si="1"/>
        <v/>
      </c>
      <c r="H10" s="6"/>
      <c r="I10" s="2"/>
      <c r="J10" s="2"/>
      <c r="K10" s="2"/>
    </row>
    <row r="11" spans="1:11" ht="29.25" customHeight="1" x14ac:dyDescent="0.15">
      <c r="A11" s="252"/>
      <c r="B11" s="25" t="s">
        <v>33</v>
      </c>
      <c r="C11" s="29"/>
      <c r="D11" s="122">
        <f>SUM(D12:D13)</f>
        <v>11000</v>
      </c>
      <c r="E11" s="162">
        <f>SUM(E12:E13)</f>
        <v>11000</v>
      </c>
      <c r="F11" s="104" t="str">
        <f t="shared" si="0"/>
        <v xml:space="preserve"> </v>
      </c>
      <c r="G11" s="104" t="str">
        <f t="shared" si="1"/>
        <v/>
      </c>
      <c r="H11" s="6"/>
      <c r="I11" s="2"/>
      <c r="J11" s="2"/>
      <c r="K11" s="2"/>
    </row>
    <row r="12" spans="1:11" ht="28.5" customHeight="1" x14ac:dyDescent="0.15">
      <c r="A12" s="253"/>
      <c r="B12" s="257"/>
      <c r="C12" s="25" t="s">
        <v>42</v>
      </c>
      <c r="D12" s="161">
        <f>법인지출세로!D10</f>
        <v>10000</v>
      </c>
      <c r="E12" s="162">
        <f>법인지출세로!E10</f>
        <v>10000</v>
      </c>
      <c r="F12" s="104" t="str">
        <f t="shared" si="0"/>
        <v xml:space="preserve"> </v>
      </c>
      <c r="G12" s="104" t="str">
        <f t="shared" si="1"/>
        <v/>
      </c>
      <c r="H12" s="7" t="s">
        <v>175</v>
      </c>
      <c r="I12" s="2"/>
      <c r="J12" s="2"/>
      <c r="K12" s="2"/>
    </row>
    <row r="13" spans="1:11" ht="28.5" customHeight="1" x14ac:dyDescent="0.15">
      <c r="A13" s="253"/>
      <c r="B13" s="271"/>
      <c r="C13" s="25" t="s">
        <v>144</v>
      </c>
      <c r="D13" s="161">
        <f>법인지출세로!D11</f>
        <v>1000</v>
      </c>
      <c r="E13" s="162">
        <f>법인지출세로!E11</f>
        <v>1000</v>
      </c>
      <c r="F13" s="104" t="str">
        <f t="shared" si="0"/>
        <v xml:space="preserve"> </v>
      </c>
      <c r="G13" s="104" t="str">
        <f t="shared" si="1"/>
        <v/>
      </c>
      <c r="H13" s="7" t="s">
        <v>176</v>
      </c>
      <c r="I13" s="2"/>
      <c r="J13" s="2"/>
      <c r="K13" s="2"/>
    </row>
    <row r="14" spans="1:11" ht="26.25" customHeight="1" x14ac:dyDescent="0.15">
      <c r="A14" s="253"/>
      <c r="B14" s="25" t="s">
        <v>32</v>
      </c>
      <c r="C14" s="25"/>
      <c r="D14" s="161">
        <f>SUM(D15:D19)</f>
        <v>23000</v>
      </c>
      <c r="E14" s="162">
        <f>SUM(E15:E19)</f>
        <v>24000</v>
      </c>
      <c r="F14" s="104" t="str">
        <f t="shared" si="0"/>
        <v xml:space="preserve"> </v>
      </c>
      <c r="G14" s="104">
        <f t="shared" si="1"/>
        <v>1000</v>
      </c>
      <c r="H14" s="6"/>
      <c r="I14" s="2"/>
      <c r="J14" s="2"/>
      <c r="K14" s="2"/>
    </row>
    <row r="15" spans="1:11" ht="27" x14ac:dyDescent="0.15">
      <c r="A15" s="253"/>
      <c r="B15" s="125"/>
      <c r="C15" s="25" t="s">
        <v>43</v>
      </c>
      <c r="D15" s="161">
        <f>법인지출세로!D13</f>
        <v>8000</v>
      </c>
      <c r="E15" s="162">
        <f>법인지출세로!E13</f>
        <v>8000</v>
      </c>
      <c r="F15" s="104" t="str">
        <f t="shared" si="0"/>
        <v xml:space="preserve"> </v>
      </c>
      <c r="G15" s="104" t="str">
        <f t="shared" si="1"/>
        <v/>
      </c>
      <c r="H15" s="7" t="s">
        <v>177</v>
      </c>
      <c r="I15" s="2"/>
      <c r="J15" s="2"/>
      <c r="K15" s="2"/>
    </row>
    <row r="16" spans="1:11" ht="27" customHeight="1" x14ac:dyDescent="0.15">
      <c r="A16" s="124"/>
      <c r="B16" s="271"/>
      <c r="C16" s="28" t="s">
        <v>44</v>
      </c>
      <c r="D16" s="163">
        <f>법인지출세로!D14</f>
        <v>2000</v>
      </c>
      <c r="E16" s="164">
        <f>법인지출세로!E14</f>
        <v>2000</v>
      </c>
      <c r="F16" s="104" t="str">
        <f t="shared" si="0"/>
        <v xml:space="preserve"> </v>
      </c>
      <c r="G16" s="104" t="str">
        <f t="shared" si="1"/>
        <v/>
      </c>
      <c r="H16" s="11" t="s">
        <v>61</v>
      </c>
      <c r="I16" s="2"/>
      <c r="J16" s="2"/>
      <c r="K16" s="2"/>
    </row>
    <row r="17" spans="1:11" ht="27" customHeight="1" x14ac:dyDescent="0.15">
      <c r="A17" s="124"/>
      <c r="B17" s="271"/>
      <c r="C17" s="25" t="s">
        <v>45</v>
      </c>
      <c r="D17" s="161">
        <f>법인지출세로!D15</f>
        <v>1000</v>
      </c>
      <c r="E17" s="162">
        <f>법인지출세로!E15</f>
        <v>1000</v>
      </c>
      <c r="F17" s="104" t="str">
        <f t="shared" si="0"/>
        <v xml:space="preserve"> </v>
      </c>
      <c r="G17" s="104" t="str">
        <f t="shared" si="1"/>
        <v/>
      </c>
      <c r="H17" s="7" t="s">
        <v>62</v>
      </c>
      <c r="I17" s="2"/>
      <c r="J17" s="2"/>
      <c r="K17" s="2"/>
    </row>
    <row r="18" spans="1:11" ht="27" customHeight="1" x14ac:dyDescent="0.15">
      <c r="A18" s="124"/>
      <c r="B18" s="271"/>
      <c r="C18" s="25" t="s">
        <v>46</v>
      </c>
      <c r="D18" s="161">
        <f>법인지출세로!D16</f>
        <v>9000</v>
      </c>
      <c r="E18" s="162">
        <f>법인지출세로!E16</f>
        <v>10000</v>
      </c>
      <c r="F18" s="104" t="str">
        <f t="shared" si="0"/>
        <v xml:space="preserve"> </v>
      </c>
      <c r="G18" s="104">
        <f t="shared" si="1"/>
        <v>1000</v>
      </c>
      <c r="H18" s="7" t="s">
        <v>63</v>
      </c>
      <c r="I18" s="2"/>
      <c r="J18" s="2"/>
      <c r="K18" s="2"/>
    </row>
    <row r="19" spans="1:11" ht="27" customHeight="1" x14ac:dyDescent="0.15">
      <c r="A19" s="124"/>
      <c r="B19" s="258"/>
      <c r="C19" s="25" t="s">
        <v>47</v>
      </c>
      <c r="D19" s="161">
        <f>법인지출세로!D17</f>
        <v>3000</v>
      </c>
      <c r="E19" s="162">
        <f>법인지출세로!E17</f>
        <v>3000</v>
      </c>
      <c r="F19" s="104" t="str">
        <f t="shared" si="0"/>
        <v xml:space="preserve"> </v>
      </c>
      <c r="G19" s="104" t="str">
        <f t="shared" si="1"/>
        <v/>
      </c>
      <c r="H19" s="7" t="s">
        <v>178</v>
      </c>
      <c r="I19" s="2"/>
      <c r="J19" s="2"/>
      <c r="K19" s="2"/>
    </row>
    <row r="20" spans="1:11" ht="27" customHeight="1" x14ac:dyDescent="0.15">
      <c r="A20" s="127"/>
      <c r="B20" s="25" t="s">
        <v>31</v>
      </c>
      <c r="C20" s="25"/>
      <c r="D20" s="161">
        <f>SUM(D21:D26)</f>
        <v>31000</v>
      </c>
      <c r="E20" s="162">
        <f>SUM(E21:E26)</f>
        <v>30000</v>
      </c>
      <c r="F20" s="105">
        <f t="shared" si="0"/>
        <v>1000</v>
      </c>
      <c r="G20" s="105" t="str">
        <f t="shared" si="1"/>
        <v/>
      </c>
      <c r="H20" s="6"/>
      <c r="I20" s="2"/>
      <c r="J20" s="2"/>
      <c r="K20" s="2"/>
    </row>
    <row r="21" spans="1:11" ht="27" customHeight="1" x14ac:dyDescent="0.15">
      <c r="A21" s="127"/>
      <c r="B21" s="26"/>
      <c r="C21" s="25" t="s">
        <v>191</v>
      </c>
      <c r="D21" s="161">
        <f>법인지출세로!D19</f>
        <v>2000</v>
      </c>
      <c r="E21" s="162">
        <f>법인지출세로!E19</f>
        <v>1000</v>
      </c>
      <c r="F21" s="104"/>
      <c r="G21" s="104"/>
      <c r="H21" s="6"/>
      <c r="I21" s="2"/>
      <c r="J21" s="2"/>
      <c r="K21" s="2"/>
    </row>
    <row r="22" spans="1:11" ht="27" customHeight="1" x14ac:dyDescent="0.15">
      <c r="A22" s="127"/>
      <c r="B22" s="126"/>
      <c r="C22" s="25" t="s">
        <v>48</v>
      </c>
      <c r="D22" s="161">
        <f>법인지출세로!D20</f>
        <v>1000</v>
      </c>
      <c r="E22" s="162">
        <f>법인지출세로!E20</f>
        <v>1000</v>
      </c>
      <c r="F22" s="104" t="str">
        <f t="shared" si="0"/>
        <v xml:space="preserve"> </v>
      </c>
      <c r="G22" s="104" t="str">
        <f t="shared" si="1"/>
        <v/>
      </c>
      <c r="H22" s="6" t="s">
        <v>64</v>
      </c>
      <c r="I22" s="2"/>
      <c r="J22" s="2"/>
      <c r="K22" s="2"/>
    </row>
    <row r="23" spans="1:11" ht="27" customHeight="1" x14ac:dyDescent="0.15">
      <c r="A23" s="134"/>
      <c r="B23" s="126"/>
      <c r="C23" s="25" t="s">
        <v>49</v>
      </c>
      <c r="D23" s="161">
        <f>법인지출세로!D21</f>
        <v>16000</v>
      </c>
      <c r="E23" s="162">
        <f>법인지출세로!E21</f>
        <v>16000</v>
      </c>
      <c r="F23" s="104" t="str">
        <f t="shared" si="0"/>
        <v xml:space="preserve"> </v>
      </c>
      <c r="G23" s="104" t="str">
        <f t="shared" si="1"/>
        <v/>
      </c>
      <c r="H23" s="6" t="s">
        <v>179</v>
      </c>
      <c r="I23" s="2"/>
      <c r="J23" s="2"/>
      <c r="K23" s="2"/>
    </row>
    <row r="24" spans="1:11" ht="27" customHeight="1" x14ac:dyDescent="0.15">
      <c r="A24" s="152"/>
      <c r="B24" s="126"/>
      <c r="C24" s="28" t="s">
        <v>50</v>
      </c>
      <c r="D24" s="163">
        <f>법인지출세로!D22</f>
        <v>2000</v>
      </c>
      <c r="E24" s="164">
        <f>법인지출세로!E22</f>
        <v>2000</v>
      </c>
      <c r="F24" s="104" t="str">
        <f t="shared" si="0"/>
        <v xml:space="preserve"> </v>
      </c>
      <c r="G24" s="104" t="str">
        <f t="shared" si="1"/>
        <v/>
      </c>
      <c r="H24" s="11" t="s">
        <v>65</v>
      </c>
      <c r="I24" s="2"/>
      <c r="J24" s="2"/>
      <c r="K24" s="2"/>
    </row>
    <row r="25" spans="1:11" ht="27" customHeight="1" x14ac:dyDescent="0.15">
      <c r="A25" s="152"/>
      <c r="B25" s="126"/>
      <c r="C25" s="25" t="s">
        <v>51</v>
      </c>
      <c r="D25" s="161">
        <f>법인지출세로!D23</f>
        <v>8000</v>
      </c>
      <c r="E25" s="162">
        <f>법인지출세로!E23</f>
        <v>8000</v>
      </c>
      <c r="F25" s="104" t="str">
        <f t="shared" si="0"/>
        <v xml:space="preserve"> </v>
      </c>
      <c r="G25" s="104" t="str">
        <f t="shared" si="1"/>
        <v/>
      </c>
      <c r="H25" s="6" t="s">
        <v>52</v>
      </c>
      <c r="I25" s="2"/>
      <c r="J25" s="2"/>
      <c r="K25" s="2"/>
    </row>
    <row r="26" spans="1:11" ht="27" customHeight="1" x14ac:dyDescent="0.15">
      <c r="A26" s="141"/>
      <c r="B26" s="126"/>
      <c r="C26" s="25" t="s">
        <v>190</v>
      </c>
      <c r="D26" s="161">
        <f>법인지출세로!D24</f>
        <v>2000</v>
      </c>
      <c r="E26" s="162">
        <f>법인지출세로!E24</f>
        <v>2000</v>
      </c>
      <c r="F26" s="104"/>
      <c r="G26" s="104"/>
      <c r="H26" s="142"/>
      <c r="I26" s="2"/>
      <c r="J26" s="2"/>
      <c r="K26" s="2"/>
    </row>
    <row r="27" spans="1:11" ht="30.75" customHeight="1" x14ac:dyDescent="0.15">
      <c r="A27" s="24" t="s">
        <v>23</v>
      </c>
      <c r="B27" s="29"/>
      <c r="C27" s="25"/>
      <c r="D27" s="161">
        <f>D28</f>
        <v>225000</v>
      </c>
      <c r="E27" s="162">
        <f>SUM(E29:E30)</f>
        <v>2300000</v>
      </c>
      <c r="F27" s="104" t="str">
        <f t="shared" si="0"/>
        <v xml:space="preserve"> </v>
      </c>
      <c r="G27" s="104">
        <f t="shared" si="1"/>
        <v>2075000</v>
      </c>
      <c r="H27" s="6"/>
      <c r="I27" s="2"/>
      <c r="J27" s="2"/>
      <c r="K27" s="2"/>
    </row>
    <row r="28" spans="1:11" ht="30.75" customHeight="1" x14ac:dyDescent="0.15">
      <c r="A28" s="253"/>
      <c r="B28" s="28" t="s">
        <v>140</v>
      </c>
      <c r="C28" s="28"/>
      <c r="D28" s="163">
        <f>SUM(D29:D30)</f>
        <v>225000</v>
      </c>
      <c r="E28" s="164">
        <f>SUM(E29:E30)</f>
        <v>2300000</v>
      </c>
      <c r="F28" s="104" t="str">
        <f t="shared" si="0"/>
        <v xml:space="preserve"> </v>
      </c>
      <c r="G28" s="104">
        <f t="shared" si="1"/>
        <v>2075000</v>
      </c>
      <c r="H28" s="8"/>
      <c r="I28" s="2"/>
      <c r="J28" s="2"/>
      <c r="K28" s="2"/>
    </row>
    <row r="29" spans="1:11" ht="30.75" customHeight="1" x14ac:dyDescent="0.15">
      <c r="A29" s="253"/>
      <c r="B29" s="267"/>
      <c r="C29" s="25" t="s">
        <v>53</v>
      </c>
      <c r="D29" s="161">
        <f>법인지출세로!D27</f>
        <v>75000</v>
      </c>
      <c r="E29" s="162">
        <f>법인지출세로!E27</f>
        <v>2140000</v>
      </c>
      <c r="F29" s="104" t="str">
        <f t="shared" si="0"/>
        <v xml:space="preserve"> </v>
      </c>
      <c r="G29" s="104">
        <f t="shared" si="1"/>
        <v>2065000</v>
      </c>
      <c r="H29" s="6" t="s">
        <v>66</v>
      </c>
      <c r="I29" s="2"/>
      <c r="J29" s="2"/>
      <c r="K29" s="2"/>
    </row>
    <row r="30" spans="1:11" ht="30.75" customHeight="1" x14ac:dyDescent="0.15">
      <c r="A30" s="253"/>
      <c r="B30" s="268"/>
      <c r="C30" s="25" t="s">
        <v>54</v>
      </c>
      <c r="D30" s="161">
        <f>법인지출세로!D28</f>
        <v>150000</v>
      </c>
      <c r="E30" s="162">
        <f>법인지출세로!E28</f>
        <v>160000</v>
      </c>
      <c r="F30" s="104" t="str">
        <f t="shared" si="0"/>
        <v xml:space="preserve"> </v>
      </c>
      <c r="G30" s="104">
        <f t="shared" si="1"/>
        <v>10000</v>
      </c>
      <c r="H30" s="6" t="s">
        <v>174</v>
      </c>
      <c r="I30" s="2"/>
      <c r="J30" s="2"/>
      <c r="K30" s="2"/>
    </row>
    <row r="31" spans="1:11" ht="37.5" customHeight="1" x14ac:dyDescent="0.15">
      <c r="A31" s="24" t="s">
        <v>16</v>
      </c>
      <c r="B31" s="29"/>
      <c r="C31" s="29"/>
      <c r="D31" s="165">
        <f>D32</f>
        <v>230000</v>
      </c>
      <c r="E31" s="160">
        <f>SUM(E32)</f>
        <v>35000</v>
      </c>
      <c r="F31" s="104">
        <f t="shared" si="0"/>
        <v>195000</v>
      </c>
      <c r="G31" s="104" t="str">
        <f t="shared" si="1"/>
        <v/>
      </c>
      <c r="H31" s="8"/>
      <c r="I31" s="2"/>
      <c r="J31" s="2"/>
      <c r="K31" s="2"/>
    </row>
    <row r="32" spans="1:11" ht="37.5" customHeight="1" x14ac:dyDescent="0.15">
      <c r="A32" s="269"/>
      <c r="B32" s="26" t="s">
        <v>30</v>
      </c>
      <c r="C32" s="26"/>
      <c r="D32" s="166">
        <f>D33</f>
        <v>230000</v>
      </c>
      <c r="E32" s="160">
        <f>SUM(E33)</f>
        <v>35000</v>
      </c>
      <c r="F32" s="104">
        <f t="shared" si="0"/>
        <v>195000</v>
      </c>
      <c r="G32" s="104" t="str">
        <f t="shared" si="1"/>
        <v/>
      </c>
      <c r="H32" s="9"/>
      <c r="I32" s="2"/>
      <c r="J32" s="2"/>
      <c r="K32" s="2"/>
    </row>
    <row r="33" spans="1:11" ht="37.5" customHeight="1" x14ac:dyDescent="0.15">
      <c r="A33" s="270"/>
      <c r="B33" s="29"/>
      <c r="C33" s="25" t="s">
        <v>55</v>
      </c>
      <c r="D33" s="161">
        <f>법인지출세로!D31</f>
        <v>230000</v>
      </c>
      <c r="E33" s="162">
        <f>법인지출세로!E31</f>
        <v>35000</v>
      </c>
      <c r="F33" s="104">
        <f t="shared" si="0"/>
        <v>195000</v>
      </c>
      <c r="G33" s="104" t="str">
        <f t="shared" si="1"/>
        <v/>
      </c>
      <c r="H33" s="6"/>
      <c r="I33" s="2"/>
      <c r="J33" s="2"/>
      <c r="K33" s="2"/>
    </row>
    <row r="34" spans="1:11" ht="37.5" customHeight="1" x14ac:dyDescent="0.15">
      <c r="A34" s="31" t="s">
        <v>40</v>
      </c>
      <c r="B34" s="30"/>
      <c r="C34" s="28"/>
      <c r="D34" s="163">
        <f>SUM(D35,D37)</f>
        <v>150000</v>
      </c>
      <c r="E34" s="164">
        <f>SUM(E35,E37)</f>
        <v>400000</v>
      </c>
      <c r="F34" s="104" t="str">
        <f t="shared" si="0"/>
        <v xml:space="preserve"> </v>
      </c>
      <c r="G34" s="104">
        <f t="shared" si="1"/>
        <v>250000</v>
      </c>
      <c r="H34" s="8"/>
      <c r="I34" s="2"/>
      <c r="J34" s="2"/>
      <c r="K34" s="2"/>
    </row>
    <row r="35" spans="1:11" ht="37.5" customHeight="1" x14ac:dyDescent="0.15">
      <c r="A35" s="252"/>
      <c r="B35" s="25" t="s">
        <v>226</v>
      </c>
      <c r="C35" s="25"/>
      <c r="D35" s="173">
        <f>D36</f>
        <v>0</v>
      </c>
      <c r="E35" s="162">
        <f>SUM(E36)</f>
        <v>200000</v>
      </c>
      <c r="F35" s="104" t="str">
        <f t="shared" si="0"/>
        <v xml:space="preserve"> </v>
      </c>
      <c r="G35" s="104">
        <f t="shared" si="1"/>
        <v>200000</v>
      </c>
      <c r="H35" s="6"/>
      <c r="I35" s="2"/>
      <c r="J35" s="2"/>
      <c r="K35" s="2"/>
    </row>
    <row r="36" spans="1:11" ht="37.5" customHeight="1" x14ac:dyDescent="0.15">
      <c r="A36" s="253"/>
      <c r="B36" s="29"/>
      <c r="C36" s="25" t="s">
        <v>227</v>
      </c>
      <c r="D36" s="173">
        <f>법인지출세로!D34</f>
        <v>0</v>
      </c>
      <c r="E36" s="162">
        <f>법인지출세로!E34</f>
        <v>200000</v>
      </c>
      <c r="F36" s="104" t="str">
        <f t="shared" si="0"/>
        <v xml:space="preserve"> </v>
      </c>
      <c r="G36" s="104">
        <f t="shared" si="1"/>
        <v>200000</v>
      </c>
      <c r="H36" s="6"/>
      <c r="I36" s="2"/>
      <c r="J36" s="2"/>
      <c r="K36" s="2"/>
    </row>
    <row r="37" spans="1:11" ht="37.5" customHeight="1" x14ac:dyDescent="0.15">
      <c r="A37" s="253"/>
      <c r="B37" s="28" t="s">
        <v>135</v>
      </c>
      <c r="C37" s="28"/>
      <c r="D37" s="163">
        <f>D38</f>
        <v>150000</v>
      </c>
      <c r="E37" s="164">
        <f>SUM(E38)</f>
        <v>200000</v>
      </c>
      <c r="F37" s="104" t="str">
        <f t="shared" si="0"/>
        <v xml:space="preserve"> </v>
      </c>
      <c r="G37" s="104">
        <f t="shared" si="1"/>
        <v>50000</v>
      </c>
      <c r="H37" s="8"/>
      <c r="I37" s="2"/>
      <c r="J37" s="2"/>
      <c r="K37" s="2"/>
    </row>
    <row r="38" spans="1:11" ht="37.5" customHeight="1" x14ac:dyDescent="0.15">
      <c r="A38" s="253"/>
      <c r="B38" s="125"/>
      <c r="C38" s="26" t="s">
        <v>136</v>
      </c>
      <c r="D38" s="166">
        <f>법인지출세로!D36</f>
        <v>150000</v>
      </c>
      <c r="E38" s="160">
        <f>법인지출세로!E36</f>
        <v>200000</v>
      </c>
      <c r="F38" s="104" t="str">
        <f t="shared" si="0"/>
        <v xml:space="preserve"> </v>
      </c>
      <c r="G38" s="104">
        <f t="shared" si="1"/>
        <v>50000</v>
      </c>
      <c r="H38" s="89"/>
      <c r="I38" s="2"/>
      <c r="J38" s="2"/>
      <c r="K38" s="2"/>
    </row>
    <row r="39" spans="1:11" ht="37.5" customHeight="1" x14ac:dyDescent="0.15">
      <c r="A39" s="36" t="s">
        <v>163</v>
      </c>
      <c r="B39" s="29"/>
      <c r="C39" s="25"/>
      <c r="D39" s="175">
        <f>D40</f>
        <v>0</v>
      </c>
      <c r="E39" s="160">
        <f>E40</f>
        <v>0</v>
      </c>
      <c r="F39" s="104"/>
      <c r="G39" s="104"/>
      <c r="H39" s="89"/>
      <c r="I39" s="2"/>
      <c r="J39" s="2"/>
      <c r="K39" s="2"/>
    </row>
    <row r="40" spans="1:11" ht="37.5" customHeight="1" x14ac:dyDescent="0.15">
      <c r="A40" s="139"/>
      <c r="B40" s="149" t="s">
        <v>164</v>
      </c>
      <c r="C40" s="25"/>
      <c r="D40" s="175">
        <f>D41</f>
        <v>0</v>
      </c>
      <c r="E40" s="160">
        <f>E41</f>
        <v>0</v>
      </c>
      <c r="F40" s="104"/>
      <c r="G40" s="104"/>
      <c r="H40" s="89"/>
      <c r="I40" s="2"/>
      <c r="J40" s="2"/>
      <c r="K40" s="2"/>
    </row>
    <row r="41" spans="1:11" ht="37.5" customHeight="1" x14ac:dyDescent="0.15">
      <c r="A41" s="139"/>
      <c r="B41" s="29"/>
      <c r="C41" s="25" t="s">
        <v>165</v>
      </c>
      <c r="D41" s="175">
        <v>0</v>
      </c>
      <c r="E41" s="160">
        <f>법인지출세로!E39</f>
        <v>0</v>
      </c>
      <c r="F41" s="104"/>
      <c r="G41" s="104"/>
      <c r="H41" s="89" t="s">
        <v>167</v>
      </c>
      <c r="I41" s="2"/>
      <c r="J41" s="2"/>
      <c r="K41" s="2"/>
    </row>
    <row r="42" spans="1:11" ht="37.5" customHeight="1" x14ac:dyDescent="0.15">
      <c r="A42" s="32" t="s">
        <v>17</v>
      </c>
      <c r="B42" s="266" t="s">
        <v>41</v>
      </c>
      <c r="C42" s="261"/>
      <c r="D42" s="167">
        <f>법인지출세로!D40</f>
        <v>330000</v>
      </c>
      <c r="E42" s="162">
        <f>법인지출세로!E40</f>
        <v>350000</v>
      </c>
      <c r="F42" s="104" t="str">
        <f t="shared" si="0"/>
        <v xml:space="preserve"> </v>
      </c>
      <c r="G42" s="104">
        <f t="shared" si="1"/>
        <v>20000</v>
      </c>
      <c r="H42" s="7" t="s">
        <v>210</v>
      </c>
      <c r="I42" s="2"/>
      <c r="J42" s="2"/>
      <c r="K42" s="2"/>
    </row>
    <row r="43" spans="1:11" ht="37.5" customHeight="1" thickBot="1" x14ac:dyDescent="0.2">
      <c r="A43" s="240" t="s">
        <v>74</v>
      </c>
      <c r="B43" s="265"/>
      <c r="C43" s="242"/>
      <c r="D43" s="168">
        <f>법인지출세로!D41</f>
        <v>1000000</v>
      </c>
      <c r="E43" s="169">
        <f>SUM(E10,E27,E31,E34,E39,E42)</f>
        <v>3150000</v>
      </c>
      <c r="F43" s="106" t="str">
        <f>IF(D43&gt;E43,D43-E43," ")</f>
        <v xml:space="preserve"> </v>
      </c>
      <c r="G43" s="106">
        <f>IF(E43&gt;D43,E43-D43,"")</f>
        <v>2150000</v>
      </c>
      <c r="H43" s="10"/>
      <c r="J43" s="2"/>
      <c r="K43" s="2"/>
    </row>
    <row r="44" spans="1:11" ht="36.75" customHeight="1" x14ac:dyDescent="0.15">
      <c r="A44" s="2"/>
      <c r="B44" s="2"/>
      <c r="C44" s="2"/>
      <c r="D44" s="90"/>
      <c r="E44" s="170" t="s">
        <v>29</v>
      </c>
      <c r="F44" s="2"/>
      <c r="G44" s="2"/>
      <c r="H44" s="4"/>
      <c r="J44" s="2"/>
      <c r="K44" s="2"/>
    </row>
    <row r="45" spans="1:11" x14ac:dyDescent="0.15">
      <c r="J45" s="2"/>
      <c r="K45" s="2"/>
    </row>
  </sheetData>
  <sheetProtection password="CC3D" sheet="1" objects="1" scenarios="1"/>
  <mergeCells count="18">
    <mergeCell ref="A43:C43"/>
    <mergeCell ref="A5:C5"/>
    <mergeCell ref="B42:C42"/>
    <mergeCell ref="B29:B30"/>
    <mergeCell ref="A32:A33"/>
    <mergeCell ref="A11:A15"/>
    <mergeCell ref="A35:A38"/>
    <mergeCell ref="A28:A30"/>
    <mergeCell ref="A8:A9"/>
    <mergeCell ref="B16:B19"/>
    <mergeCell ref="B12:B13"/>
    <mergeCell ref="A1:H1"/>
    <mergeCell ref="E5:E6"/>
    <mergeCell ref="F5:G5"/>
    <mergeCell ref="H5:H6"/>
    <mergeCell ref="A3:H3"/>
    <mergeCell ref="D5:D6"/>
    <mergeCell ref="A2:H2"/>
  </mergeCells>
  <phoneticPr fontId="2" type="noConversion"/>
  <printOptions horizontalCentered="1"/>
  <pageMargins left="0.23622047244094499" right="0.23622047244094499" top="0.49803149600000002" bottom="0.49803149600000002" header="0.31496062992126" footer="0.31496062992126"/>
  <pageSetup paperSize="9" scale="95" firstPageNumber="3" orientation="landscape" useFirstPageNumber="1" horizontalDpi="300" verticalDpi="300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9" zoomScaleNormal="100" workbookViewId="0">
      <selection activeCell="E27" sqref="E27"/>
    </sheetView>
  </sheetViews>
  <sheetFormatPr defaultRowHeight="13.5" x14ac:dyDescent="0.15"/>
  <cols>
    <col min="1" max="3" width="10.6640625" style="2" customWidth="1"/>
    <col min="4" max="4" width="11.33203125" style="90" customWidth="1"/>
    <col min="5" max="5" width="11.88671875" style="2" customWidth="1"/>
    <col min="6" max="6" width="11.21875" style="77" customWidth="1"/>
    <col min="7" max="7" width="16.109375" style="2" customWidth="1"/>
  </cols>
  <sheetData>
    <row r="1" spans="1:7" ht="27.75" customHeight="1" x14ac:dyDescent="0.15"/>
    <row r="2" spans="1:7" ht="39.75" customHeight="1" x14ac:dyDescent="0.15">
      <c r="A2" s="210" t="s">
        <v>200</v>
      </c>
      <c r="B2" s="211"/>
      <c r="C2" s="211"/>
      <c r="D2" s="211"/>
      <c r="E2" s="211"/>
      <c r="F2" s="211"/>
      <c r="G2" s="211"/>
    </row>
    <row r="3" spans="1:7" ht="19.5" customHeight="1" thickBot="1" x14ac:dyDescent="0.2">
      <c r="A3" s="212" t="s">
        <v>83</v>
      </c>
      <c r="B3" s="212"/>
      <c r="C3" s="212"/>
      <c r="D3" s="212"/>
      <c r="E3" s="212"/>
      <c r="F3" s="212"/>
      <c r="G3" s="212"/>
    </row>
    <row r="4" spans="1:7" ht="27" customHeight="1" x14ac:dyDescent="0.15">
      <c r="A4" s="213" t="s">
        <v>84</v>
      </c>
      <c r="B4" s="214"/>
      <c r="C4" s="214"/>
      <c r="D4" s="218" t="s">
        <v>201</v>
      </c>
      <c r="E4" s="214" t="s">
        <v>221</v>
      </c>
      <c r="F4" s="214" t="s">
        <v>195</v>
      </c>
      <c r="G4" s="216" t="s">
        <v>75</v>
      </c>
    </row>
    <row r="5" spans="1:7" ht="27" customHeight="1" x14ac:dyDescent="0.15">
      <c r="A5" s="46" t="s">
        <v>85</v>
      </c>
      <c r="B5" s="47" t="s">
        <v>86</v>
      </c>
      <c r="C5" s="47" t="s">
        <v>87</v>
      </c>
      <c r="D5" s="219"/>
      <c r="E5" s="215"/>
      <c r="F5" s="215"/>
      <c r="G5" s="217"/>
    </row>
    <row r="6" spans="1:7" ht="27" customHeight="1" x14ac:dyDescent="0.15">
      <c r="A6" s="48" t="s">
        <v>125</v>
      </c>
      <c r="B6" s="49"/>
      <c r="C6" s="49"/>
      <c r="D6" s="95">
        <f>D7</f>
        <v>350000</v>
      </c>
      <c r="E6" s="95">
        <f>E7</f>
        <v>560000</v>
      </c>
      <c r="F6" s="97">
        <f>D6-E6</f>
        <v>-210000</v>
      </c>
      <c r="G6" s="50"/>
    </row>
    <row r="7" spans="1:7" ht="27" customHeight="1" x14ac:dyDescent="0.15">
      <c r="A7" s="51"/>
      <c r="B7" s="52" t="s">
        <v>88</v>
      </c>
      <c r="C7" s="53"/>
      <c r="D7" s="95">
        <f>SUM(D8:D10)</f>
        <v>350000</v>
      </c>
      <c r="E7" s="95">
        <f>SUM(E8:E10)</f>
        <v>560000</v>
      </c>
      <c r="F7" s="76">
        <f t="shared" ref="F7:F25" si="0">D7-E7</f>
        <v>-210000</v>
      </c>
      <c r="G7" s="50"/>
    </row>
    <row r="8" spans="1:7" ht="27" customHeight="1" x14ac:dyDescent="0.15">
      <c r="A8" s="51"/>
      <c r="B8" s="53"/>
      <c r="C8" s="52" t="s">
        <v>155</v>
      </c>
      <c r="D8" s="91">
        <v>50000</v>
      </c>
      <c r="E8" s="91">
        <v>50000</v>
      </c>
      <c r="F8" s="76">
        <f t="shared" si="0"/>
        <v>0</v>
      </c>
      <c r="G8" s="54" t="s">
        <v>171</v>
      </c>
    </row>
    <row r="9" spans="1:7" ht="27" customHeight="1" x14ac:dyDescent="0.15">
      <c r="A9" s="51"/>
      <c r="B9" s="53"/>
      <c r="C9" s="52" t="s">
        <v>154</v>
      </c>
      <c r="D9" s="91">
        <v>300000</v>
      </c>
      <c r="E9" s="91">
        <v>510000</v>
      </c>
      <c r="F9" s="76">
        <f t="shared" si="0"/>
        <v>-210000</v>
      </c>
      <c r="G9" s="54" t="s">
        <v>172</v>
      </c>
    </row>
    <row r="10" spans="1:7" ht="27" customHeight="1" x14ac:dyDescent="0.15">
      <c r="A10" s="51"/>
      <c r="B10" s="53"/>
      <c r="C10" s="131" t="s">
        <v>153</v>
      </c>
      <c r="D10" s="91">
        <v>0</v>
      </c>
      <c r="E10" s="91">
        <v>0</v>
      </c>
      <c r="F10" s="76">
        <f t="shared" si="0"/>
        <v>0</v>
      </c>
      <c r="G10" s="54"/>
    </row>
    <row r="11" spans="1:7" ht="27" customHeight="1" x14ac:dyDescent="0.15">
      <c r="A11" s="48" t="s">
        <v>126</v>
      </c>
      <c r="B11" s="53"/>
      <c r="C11" s="53"/>
      <c r="D11" s="95">
        <f>SUM(D12,D14,D16)</f>
        <v>70000</v>
      </c>
      <c r="E11" s="95">
        <f>SUM(E12,E14,E16)</f>
        <v>120000</v>
      </c>
      <c r="F11" s="97">
        <f t="shared" si="0"/>
        <v>-50000</v>
      </c>
      <c r="G11" s="54"/>
    </row>
    <row r="12" spans="1:7" ht="27" customHeight="1" x14ac:dyDescent="0.15">
      <c r="A12" s="51"/>
      <c r="B12" s="52" t="s">
        <v>89</v>
      </c>
      <c r="C12" s="53"/>
      <c r="D12" s="91">
        <f>D13</f>
        <v>48000</v>
      </c>
      <c r="E12" s="91">
        <f>E13</f>
        <v>100000</v>
      </c>
      <c r="F12" s="76">
        <f t="shared" si="0"/>
        <v>-52000</v>
      </c>
      <c r="G12" s="54"/>
    </row>
    <row r="13" spans="1:7" ht="27" customHeight="1" x14ac:dyDescent="0.15">
      <c r="A13" s="51"/>
      <c r="B13" s="53"/>
      <c r="C13" s="52" t="s">
        <v>90</v>
      </c>
      <c r="D13" s="91">
        <v>48000</v>
      </c>
      <c r="E13" s="91">
        <v>100000</v>
      </c>
      <c r="F13" s="76">
        <f t="shared" si="0"/>
        <v>-52000</v>
      </c>
      <c r="G13" s="54"/>
    </row>
    <row r="14" spans="1:7" ht="27" customHeight="1" x14ac:dyDescent="0.15">
      <c r="A14" s="51"/>
      <c r="B14" s="52" t="s">
        <v>127</v>
      </c>
      <c r="C14" s="53"/>
      <c r="D14" s="91">
        <f>D15</f>
        <v>1000</v>
      </c>
      <c r="E14" s="91">
        <f>E15</f>
        <v>2000</v>
      </c>
      <c r="F14" s="76">
        <f t="shared" si="0"/>
        <v>-1000</v>
      </c>
      <c r="G14" s="54"/>
    </row>
    <row r="15" spans="1:7" ht="27" customHeight="1" x14ac:dyDescent="0.15">
      <c r="A15" s="51"/>
      <c r="B15" s="53"/>
      <c r="C15" s="52" t="s">
        <v>91</v>
      </c>
      <c r="D15" s="91">
        <v>1000</v>
      </c>
      <c r="E15" s="91">
        <v>2000</v>
      </c>
      <c r="F15" s="76">
        <f t="shared" si="0"/>
        <v>-1000</v>
      </c>
      <c r="G15" s="54"/>
    </row>
    <row r="16" spans="1:7" ht="27" customHeight="1" x14ac:dyDescent="0.15">
      <c r="A16" s="51"/>
      <c r="B16" s="52" t="s">
        <v>92</v>
      </c>
      <c r="C16" s="53"/>
      <c r="D16" s="91">
        <f>D17</f>
        <v>21000</v>
      </c>
      <c r="E16" s="91">
        <f>E17</f>
        <v>18000</v>
      </c>
      <c r="F16" s="76">
        <f t="shared" si="0"/>
        <v>3000</v>
      </c>
      <c r="G16" s="54"/>
    </row>
    <row r="17" spans="1:7" ht="27" customHeight="1" x14ac:dyDescent="0.15">
      <c r="A17" s="51"/>
      <c r="B17" s="53"/>
      <c r="C17" s="52" t="s">
        <v>93</v>
      </c>
      <c r="D17" s="91">
        <v>21000</v>
      </c>
      <c r="E17" s="91">
        <v>18000</v>
      </c>
      <c r="F17" s="76">
        <f t="shared" si="0"/>
        <v>3000</v>
      </c>
      <c r="G17" s="78" t="s">
        <v>128</v>
      </c>
    </row>
    <row r="18" spans="1:7" ht="27" customHeight="1" x14ac:dyDescent="0.15">
      <c r="A18" s="48" t="s">
        <v>184</v>
      </c>
      <c r="B18" s="151"/>
      <c r="C18" s="151"/>
      <c r="D18" s="95">
        <f>D19</f>
        <v>230000</v>
      </c>
      <c r="E18" s="95">
        <f>E19</f>
        <v>1800000</v>
      </c>
      <c r="F18" s="76"/>
      <c r="G18" s="78"/>
    </row>
    <row r="19" spans="1:7" ht="27" customHeight="1" x14ac:dyDescent="0.15">
      <c r="A19" s="143"/>
      <c r="B19" s="151" t="s">
        <v>185</v>
      </c>
      <c r="C19" s="151"/>
      <c r="D19" s="91">
        <f>D20</f>
        <v>230000</v>
      </c>
      <c r="E19" s="91">
        <f>E20</f>
        <v>1800000</v>
      </c>
      <c r="F19" s="76"/>
      <c r="G19" s="78"/>
    </row>
    <row r="20" spans="1:7" ht="27" customHeight="1" x14ac:dyDescent="0.15">
      <c r="A20" s="143"/>
      <c r="B20" s="151"/>
      <c r="C20" s="151" t="s">
        <v>186</v>
      </c>
      <c r="D20" s="91">
        <v>230000</v>
      </c>
      <c r="E20" s="91">
        <v>1800000</v>
      </c>
      <c r="F20" s="76"/>
      <c r="G20" s="78"/>
    </row>
    <row r="21" spans="1:7" ht="27" customHeight="1" x14ac:dyDescent="0.15">
      <c r="A21" s="48" t="s">
        <v>183</v>
      </c>
      <c r="B21" s="144"/>
      <c r="C21" s="144"/>
      <c r="D21" s="95">
        <f>D22</f>
        <v>0</v>
      </c>
      <c r="E21" s="95">
        <f>E22</f>
        <v>0</v>
      </c>
      <c r="F21" s="76"/>
      <c r="G21" s="78"/>
    </row>
    <row r="22" spans="1:7" ht="27" customHeight="1" x14ac:dyDescent="0.15">
      <c r="A22" s="143"/>
      <c r="B22" s="137" t="s">
        <v>194</v>
      </c>
      <c r="C22" s="137"/>
      <c r="D22" s="91">
        <f>D23</f>
        <v>0</v>
      </c>
      <c r="E22" s="91">
        <f>E23</f>
        <v>0</v>
      </c>
      <c r="F22" s="76"/>
      <c r="G22" s="78"/>
    </row>
    <row r="23" spans="1:7" ht="27" customHeight="1" x14ac:dyDescent="0.15">
      <c r="A23" s="51"/>
      <c r="B23" s="53"/>
      <c r="C23" s="137" t="s">
        <v>193</v>
      </c>
      <c r="D23" s="91">
        <v>0</v>
      </c>
      <c r="E23" s="91">
        <v>0</v>
      </c>
      <c r="F23" s="76"/>
      <c r="G23" s="78" t="s">
        <v>202</v>
      </c>
    </row>
    <row r="24" spans="1:7" ht="27" customHeight="1" x14ac:dyDescent="0.15">
      <c r="A24" s="206" t="s">
        <v>94</v>
      </c>
      <c r="B24" s="207"/>
      <c r="C24" s="207"/>
      <c r="D24" s="96">
        <v>350000</v>
      </c>
      <c r="E24" s="96">
        <v>670000</v>
      </c>
      <c r="F24" s="97">
        <f t="shared" si="0"/>
        <v>-320000</v>
      </c>
      <c r="G24" s="190" t="s">
        <v>229</v>
      </c>
    </row>
    <row r="25" spans="1:7" ht="27" customHeight="1" thickBot="1" x14ac:dyDescent="0.2">
      <c r="A25" s="208" t="s">
        <v>95</v>
      </c>
      <c r="B25" s="209"/>
      <c r="C25" s="209"/>
      <c r="D25" s="92">
        <f>SUM(D6,D11,D21,D18,D24)</f>
        <v>1000000</v>
      </c>
      <c r="E25" s="92">
        <f>SUM(E24,E21,E18,E11,E6)</f>
        <v>3150000</v>
      </c>
      <c r="F25" s="110">
        <f t="shared" si="0"/>
        <v>-2150000</v>
      </c>
      <c r="G25" s="93"/>
    </row>
    <row r="26" spans="1:7" x14ac:dyDescent="0.15">
      <c r="F26" s="98"/>
    </row>
    <row r="27" spans="1:7" x14ac:dyDescent="0.15">
      <c r="F27" s="98"/>
    </row>
    <row r="28" spans="1:7" x14ac:dyDescent="0.15">
      <c r="E28" s="94"/>
      <c r="F28" s="98"/>
    </row>
  </sheetData>
  <sheetProtection password="CC3D" sheet="1" objects="1" scenarios="1"/>
  <mergeCells count="9">
    <mergeCell ref="A24:C24"/>
    <mergeCell ref="A25:C25"/>
    <mergeCell ref="A2:G2"/>
    <mergeCell ref="A3:G3"/>
    <mergeCell ref="A4:C4"/>
    <mergeCell ref="E4:E5"/>
    <mergeCell ref="F4:F5"/>
    <mergeCell ref="G4:G5"/>
    <mergeCell ref="D4:D5"/>
  </mergeCells>
  <phoneticPr fontId="2" type="noConversion"/>
  <pageMargins left="0.31496062992126" right="0.39370078740157499" top="0.24803149599999999" bottom="0.24803149599999999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A2" sqref="A2:G2"/>
    </sheetView>
  </sheetViews>
  <sheetFormatPr defaultRowHeight="18" customHeight="1" x14ac:dyDescent="0.15"/>
  <cols>
    <col min="1" max="3" width="10" style="2" customWidth="1"/>
    <col min="4" max="4" width="13.109375" style="99" customWidth="1"/>
    <col min="5" max="5" width="12.109375" style="2" customWidth="1"/>
    <col min="6" max="6" width="11.33203125" style="2" customWidth="1"/>
    <col min="7" max="7" width="16.33203125" style="2" customWidth="1"/>
  </cols>
  <sheetData>
    <row r="1" spans="1:7" ht="27.75" customHeight="1" x14ac:dyDescent="0.15"/>
    <row r="2" spans="1:7" ht="17.25" customHeight="1" thickBot="1" x14ac:dyDescent="0.2">
      <c r="A2" s="226" t="s">
        <v>166</v>
      </c>
      <c r="B2" s="226"/>
      <c r="C2" s="226"/>
      <c r="D2" s="226"/>
      <c r="E2" s="226"/>
      <c r="F2" s="226"/>
      <c r="G2" s="226"/>
    </row>
    <row r="3" spans="1:7" ht="12.75" customHeight="1" x14ac:dyDescent="0.15">
      <c r="A3" s="227" t="s">
        <v>84</v>
      </c>
      <c r="B3" s="228"/>
      <c r="C3" s="229"/>
      <c r="D3" s="234" t="s">
        <v>203</v>
      </c>
      <c r="E3" s="230" t="s">
        <v>222</v>
      </c>
      <c r="F3" s="230" t="s">
        <v>195</v>
      </c>
      <c r="G3" s="232" t="s">
        <v>75</v>
      </c>
    </row>
    <row r="4" spans="1:7" ht="13.5" customHeight="1" x14ac:dyDescent="0.15">
      <c r="A4" s="46" t="s">
        <v>85</v>
      </c>
      <c r="B4" s="47" t="s">
        <v>86</v>
      </c>
      <c r="C4" s="47" t="s">
        <v>87</v>
      </c>
      <c r="D4" s="235"/>
      <c r="E4" s="231"/>
      <c r="F4" s="231"/>
      <c r="G4" s="233"/>
    </row>
    <row r="5" spans="1:7" ht="17.25" customHeight="1" x14ac:dyDescent="0.15">
      <c r="A5" s="55" t="s">
        <v>96</v>
      </c>
      <c r="B5" s="56"/>
      <c r="C5" s="56"/>
      <c r="D5" s="117">
        <f>D6</f>
        <v>0</v>
      </c>
      <c r="E5" s="115">
        <f>E6</f>
        <v>0</v>
      </c>
      <c r="F5" s="57">
        <f>D5-E5</f>
        <v>0</v>
      </c>
      <c r="G5" s="58"/>
    </row>
    <row r="6" spans="1:7" ht="17.25" customHeight="1" x14ac:dyDescent="0.15">
      <c r="A6" s="59"/>
      <c r="B6" s="60" t="s">
        <v>97</v>
      </c>
      <c r="C6" s="56"/>
      <c r="D6" s="64">
        <f>D7</f>
        <v>0</v>
      </c>
      <c r="E6" s="116">
        <f>E7</f>
        <v>0</v>
      </c>
      <c r="F6" s="61">
        <f t="shared" ref="F6:F40" si="0">D6-E6</f>
        <v>0</v>
      </c>
      <c r="G6" s="58"/>
    </row>
    <row r="7" spans="1:7" ht="17.25" customHeight="1" x14ac:dyDescent="0.15">
      <c r="A7" s="59"/>
      <c r="B7" s="56"/>
      <c r="C7" s="60" t="s">
        <v>147</v>
      </c>
      <c r="D7" s="64">
        <v>0</v>
      </c>
      <c r="E7" s="116">
        <v>0</v>
      </c>
      <c r="F7" s="61">
        <f t="shared" si="0"/>
        <v>0</v>
      </c>
      <c r="G7" s="62"/>
    </row>
    <row r="8" spans="1:7" ht="17.25" customHeight="1" x14ac:dyDescent="0.15">
      <c r="A8" s="55" t="s">
        <v>98</v>
      </c>
      <c r="B8" s="56"/>
      <c r="C8" s="56"/>
      <c r="D8" s="117">
        <f>SUM(D9,D12,D18)</f>
        <v>65000</v>
      </c>
      <c r="E8" s="117">
        <f>SUM(E9,E12,E18)</f>
        <v>65000</v>
      </c>
      <c r="F8" s="57">
        <f t="shared" si="0"/>
        <v>0</v>
      </c>
      <c r="G8" s="63"/>
    </row>
    <row r="9" spans="1:7" ht="17.25" customHeight="1" x14ac:dyDescent="0.15">
      <c r="A9" s="59"/>
      <c r="B9" s="60" t="s">
        <v>99</v>
      </c>
      <c r="C9" s="56"/>
      <c r="D9" s="64">
        <f>SUM(D10:D11)</f>
        <v>11000</v>
      </c>
      <c r="E9" s="64">
        <f>SUM(E10:E11)</f>
        <v>11000</v>
      </c>
      <c r="F9" s="61">
        <f t="shared" si="0"/>
        <v>0</v>
      </c>
      <c r="G9" s="63"/>
    </row>
    <row r="10" spans="1:7" ht="17.25" customHeight="1" x14ac:dyDescent="0.15">
      <c r="A10" s="59"/>
      <c r="B10" s="56"/>
      <c r="C10" s="60" t="s">
        <v>100</v>
      </c>
      <c r="D10" s="64">
        <v>10000</v>
      </c>
      <c r="E10" s="64">
        <v>10000</v>
      </c>
      <c r="F10" s="61">
        <f t="shared" si="0"/>
        <v>0</v>
      </c>
      <c r="G10" s="62" t="s">
        <v>101</v>
      </c>
    </row>
    <row r="11" spans="1:7" ht="17.25" customHeight="1" x14ac:dyDescent="0.15">
      <c r="A11" s="59"/>
      <c r="B11" s="56"/>
      <c r="C11" s="60" t="s">
        <v>102</v>
      </c>
      <c r="D11" s="64">
        <v>1000</v>
      </c>
      <c r="E11" s="64">
        <v>1000</v>
      </c>
      <c r="F11" s="61">
        <f t="shared" si="0"/>
        <v>0</v>
      </c>
      <c r="G11" s="62" t="s">
        <v>181</v>
      </c>
    </row>
    <row r="12" spans="1:7" ht="17.25" customHeight="1" x14ac:dyDescent="0.15">
      <c r="A12" s="59"/>
      <c r="B12" s="60" t="s">
        <v>103</v>
      </c>
      <c r="C12" s="56"/>
      <c r="D12" s="64">
        <f>SUM(D13:D17)</f>
        <v>23000</v>
      </c>
      <c r="E12" s="64">
        <f>SUM(E13:E17)</f>
        <v>24000</v>
      </c>
      <c r="F12" s="61">
        <f t="shared" si="0"/>
        <v>-1000</v>
      </c>
      <c r="G12" s="63"/>
    </row>
    <row r="13" spans="1:7" ht="17.25" customHeight="1" x14ac:dyDescent="0.15">
      <c r="A13" s="59"/>
      <c r="B13" s="56"/>
      <c r="C13" s="60" t="s">
        <v>104</v>
      </c>
      <c r="D13" s="64">
        <v>8000</v>
      </c>
      <c r="E13" s="64">
        <v>8000</v>
      </c>
      <c r="F13" s="61">
        <f t="shared" si="0"/>
        <v>0</v>
      </c>
      <c r="G13" s="62" t="s">
        <v>105</v>
      </c>
    </row>
    <row r="14" spans="1:7" ht="25.5" customHeight="1" x14ac:dyDescent="0.15">
      <c r="A14" s="59"/>
      <c r="B14" s="56"/>
      <c r="C14" s="60" t="s">
        <v>106</v>
      </c>
      <c r="D14" s="64">
        <v>2000</v>
      </c>
      <c r="E14" s="64">
        <v>2000</v>
      </c>
      <c r="F14" s="61">
        <f t="shared" si="0"/>
        <v>0</v>
      </c>
      <c r="G14" s="62" t="s">
        <v>141</v>
      </c>
    </row>
    <row r="15" spans="1:7" ht="17.25" customHeight="1" x14ac:dyDescent="0.15">
      <c r="A15" s="59"/>
      <c r="B15" s="56"/>
      <c r="C15" s="60" t="s">
        <v>107</v>
      </c>
      <c r="D15" s="64">
        <v>1000</v>
      </c>
      <c r="E15" s="64">
        <v>1000</v>
      </c>
      <c r="F15" s="61">
        <f t="shared" si="0"/>
        <v>0</v>
      </c>
      <c r="G15" s="62" t="s">
        <v>108</v>
      </c>
    </row>
    <row r="16" spans="1:7" ht="22.5" customHeight="1" x14ac:dyDescent="0.15">
      <c r="A16" s="59"/>
      <c r="B16" s="56"/>
      <c r="C16" s="60" t="s">
        <v>109</v>
      </c>
      <c r="D16" s="64">
        <v>9000</v>
      </c>
      <c r="E16" s="64">
        <v>10000</v>
      </c>
      <c r="F16" s="61">
        <f t="shared" si="0"/>
        <v>-1000</v>
      </c>
      <c r="G16" s="62" t="s">
        <v>110</v>
      </c>
    </row>
    <row r="17" spans="1:7" ht="17.25" customHeight="1" x14ac:dyDescent="0.15">
      <c r="A17" s="59"/>
      <c r="B17" s="56"/>
      <c r="C17" s="60" t="s">
        <v>111</v>
      </c>
      <c r="D17" s="64">
        <v>3000</v>
      </c>
      <c r="E17" s="64">
        <v>3000</v>
      </c>
      <c r="F17" s="61">
        <f t="shared" si="0"/>
        <v>0</v>
      </c>
      <c r="G17" s="62" t="s">
        <v>150</v>
      </c>
    </row>
    <row r="18" spans="1:7" ht="17.25" customHeight="1" x14ac:dyDescent="0.15">
      <c r="A18" s="59"/>
      <c r="B18" s="60" t="s">
        <v>112</v>
      </c>
      <c r="C18" s="56"/>
      <c r="D18" s="64">
        <f>SUM(D19:D24)</f>
        <v>31000</v>
      </c>
      <c r="E18" s="64">
        <f>SUM(E19:E24)</f>
        <v>30000</v>
      </c>
      <c r="F18" s="61">
        <f t="shared" si="0"/>
        <v>1000</v>
      </c>
      <c r="G18" s="62"/>
    </row>
    <row r="19" spans="1:7" ht="17.25" customHeight="1" x14ac:dyDescent="0.15">
      <c r="A19" s="59"/>
      <c r="B19" s="60"/>
      <c r="C19" s="60" t="s">
        <v>145</v>
      </c>
      <c r="D19" s="64">
        <v>2000</v>
      </c>
      <c r="E19" s="64">
        <v>1000</v>
      </c>
      <c r="F19" s="61">
        <f t="shared" si="0"/>
        <v>1000</v>
      </c>
      <c r="G19" s="62" t="s">
        <v>192</v>
      </c>
    </row>
    <row r="20" spans="1:7" ht="17.25" customHeight="1" x14ac:dyDescent="0.15">
      <c r="A20" s="59"/>
      <c r="B20" s="56"/>
      <c r="C20" s="60" t="s">
        <v>113</v>
      </c>
      <c r="D20" s="64">
        <v>1000</v>
      </c>
      <c r="E20" s="64">
        <v>1000</v>
      </c>
      <c r="F20" s="61">
        <f t="shared" si="0"/>
        <v>0</v>
      </c>
      <c r="G20" s="62" t="s">
        <v>182</v>
      </c>
    </row>
    <row r="21" spans="1:7" ht="22.5" customHeight="1" x14ac:dyDescent="0.15">
      <c r="A21" s="59"/>
      <c r="B21" s="56"/>
      <c r="C21" s="60" t="s">
        <v>114</v>
      </c>
      <c r="D21" s="64">
        <v>16000</v>
      </c>
      <c r="E21" s="64">
        <v>16000</v>
      </c>
      <c r="F21" s="61">
        <f t="shared" si="0"/>
        <v>0</v>
      </c>
      <c r="G21" s="63" t="s">
        <v>180</v>
      </c>
    </row>
    <row r="22" spans="1:7" ht="21.75" customHeight="1" x14ac:dyDescent="0.15">
      <c r="A22" s="59"/>
      <c r="B22" s="56"/>
      <c r="C22" s="60" t="s">
        <v>115</v>
      </c>
      <c r="D22" s="64">
        <v>2000</v>
      </c>
      <c r="E22" s="64">
        <v>2000</v>
      </c>
      <c r="F22" s="61">
        <f t="shared" si="0"/>
        <v>0</v>
      </c>
      <c r="G22" s="65" t="s">
        <v>146</v>
      </c>
    </row>
    <row r="23" spans="1:7" ht="17.25" customHeight="1" x14ac:dyDescent="0.15">
      <c r="A23" s="59"/>
      <c r="B23" s="56"/>
      <c r="C23" s="60" t="s">
        <v>116</v>
      </c>
      <c r="D23" s="64">
        <v>8000</v>
      </c>
      <c r="E23" s="64">
        <v>8000</v>
      </c>
      <c r="F23" s="61">
        <f t="shared" si="0"/>
        <v>0</v>
      </c>
      <c r="G23" s="62" t="s">
        <v>117</v>
      </c>
    </row>
    <row r="24" spans="1:7" ht="17.25" customHeight="1" x14ac:dyDescent="0.15">
      <c r="A24" s="59"/>
      <c r="B24" s="56"/>
      <c r="C24" s="60" t="s">
        <v>148</v>
      </c>
      <c r="D24" s="64">
        <v>2000</v>
      </c>
      <c r="E24" s="64">
        <v>2000</v>
      </c>
      <c r="F24" s="61">
        <f t="shared" si="0"/>
        <v>0</v>
      </c>
      <c r="G24" s="62" t="s">
        <v>149</v>
      </c>
    </row>
    <row r="25" spans="1:7" ht="17.25" customHeight="1" x14ac:dyDescent="0.15">
      <c r="A25" s="55" t="s">
        <v>118</v>
      </c>
      <c r="B25" s="56"/>
      <c r="C25" s="56"/>
      <c r="D25" s="117">
        <f>D26</f>
        <v>225000</v>
      </c>
      <c r="E25" s="117">
        <f>E26</f>
        <v>2300000</v>
      </c>
      <c r="F25" s="57">
        <f t="shared" si="0"/>
        <v>-2075000</v>
      </c>
      <c r="G25" s="62"/>
    </row>
    <row r="26" spans="1:7" ht="17.25" customHeight="1" x14ac:dyDescent="0.15">
      <c r="A26" s="59"/>
      <c r="B26" s="60" t="s">
        <v>118</v>
      </c>
      <c r="C26" s="56"/>
      <c r="D26" s="64">
        <f>SUM(D27:D28)</f>
        <v>225000</v>
      </c>
      <c r="E26" s="64">
        <f>SUM(E27,E28)</f>
        <v>2300000</v>
      </c>
      <c r="F26" s="61">
        <f t="shared" si="0"/>
        <v>-2075000</v>
      </c>
      <c r="G26" s="66"/>
    </row>
    <row r="27" spans="1:7" ht="18.75" customHeight="1" x14ac:dyDescent="0.15">
      <c r="A27" s="59"/>
      <c r="B27" s="56"/>
      <c r="C27" s="60" t="s">
        <v>119</v>
      </c>
      <c r="D27" s="64">
        <v>75000</v>
      </c>
      <c r="E27" s="64">
        <v>2140000</v>
      </c>
      <c r="F27" s="61">
        <f t="shared" si="0"/>
        <v>-2065000</v>
      </c>
      <c r="G27" s="65" t="s">
        <v>173</v>
      </c>
    </row>
    <row r="28" spans="1:7" ht="24" customHeight="1" x14ac:dyDescent="0.15">
      <c r="A28" s="59"/>
      <c r="B28" s="56"/>
      <c r="C28" s="60" t="s">
        <v>120</v>
      </c>
      <c r="D28" s="64">
        <v>150000</v>
      </c>
      <c r="E28" s="64">
        <v>160000</v>
      </c>
      <c r="F28" s="61">
        <f t="shared" si="0"/>
        <v>-10000</v>
      </c>
      <c r="G28" s="65" t="s">
        <v>204</v>
      </c>
    </row>
    <row r="29" spans="1:7" ht="17.25" customHeight="1" x14ac:dyDescent="0.15">
      <c r="A29" s="55" t="s">
        <v>121</v>
      </c>
      <c r="B29" s="56"/>
      <c r="C29" s="56"/>
      <c r="D29" s="117">
        <f>D30</f>
        <v>230000</v>
      </c>
      <c r="E29" s="117">
        <f>E30</f>
        <v>35000</v>
      </c>
      <c r="F29" s="57">
        <f t="shared" si="0"/>
        <v>195000</v>
      </c>
      <c r="G29" s="65"/>
    </row>
    <row r="30" spans="1:7" ht="17.25" customHeight="1" x14ac:dyDescent="0.15">
      <c r="A30" s="59"/>
      <c r="B30" s="60" t="s">
        <v>121</v>
      </c>
      <c r="C30" s="56"/>
      <c r="D30" s="64">
        <f>D31</f>
        <v>230000</v>
      </c>
      <c r="E30" s="64">
        <f>E31</f>
        <v>35000</v>
      </c>
      <c r="F30" s="61">
        <f t="shared" si="0"/>
        <v>195000</v>
      </c>
      <c r="G30" s="63"/>
    </row>
    <row r="31" spans="1:7" ht="17.25" customHeight="1" x14ac:dyDescent="0.15">
      <c r="A31" s="59"/>
      <c r="B31" s="56"/>
      <c r="C31" s="60" t="s">
        <v>121</v>
      </c>
      <c r="D31" s="64">
        <v>230000</v>
      </c>
      <c r="E31" s="64">
        <v>35000</v>
      </c>
      <c r="F31" s="61">
        <f t="shared" si="0"/>
        <v>195000</v>
      </c>
      <c r="G31" s="63"/>
    </row>
    <row r="32" spans="1:7" ht="24" customHeight="1" x14ac:dyDescent="0.15">
      <c r="A32" s="67" t="s">
        <v>122</v>
      </c>
      <c r="B32" s="68"/>
      <c r="C32" s="68"/>
      <c r="D32" s="118">
        <f>SUM(D33,D35)</f>
        <v>150000</v>
      </c>
      <c r="E32" s="118">
        <f>SUM(E33,E35)</f>
        <v>400000</v>
      </c>
      <c r="F32" s="57">
        <f t="shared" si="0"/>
        <v>-250000</v>
      </c>
      <c r="G32" s="65"/>
    </row>
    <row r="33" spans="1:7" ht="24" customHeight="1" x14ac:dyDescent="0.15">
      <c r="A33" s="67"/>
      <c r="B33" s="150" t="s">
        <v>224</v>
      </c>
      <c r="C33" s="150"/>
      <c r="D33" s="156">
        <f>D34</f>
        <v>0</v>
      </c>
      <c r="E33" s="118">
        <f>E34</f>
        <v>200000</v>
      </c>
      <c r="F33" s="57"/>
      <c r="G33" s="65"/>
    </row>
    <row r="34" spans="1:7" ht="24" customHeight="1" x14ac:dyDescent="0.15">
      <c r="A34" s="67"/>
      <c r="B34" s="150"/>
      <c r="C34" s="108" t="s">
        <v>225</v>
      </c>
      <c r="D34" s="156">
        <v>0</v>
      </c>
      <c r="E34" s="119">
        <v>200000</v>
      </c>
      <c r="F34" s="57"/>
      <c r="G34" s="65"/>
    </row>
    <row r="35" spans="1:7" ht="18.75" customHeight="1" x14ac:dyDescent="0.15">
      <c r="A35" s="59"/>
      <c r="B35" s="69" t="s">
        <v>137</v>
      </c>
      <c r="C35" s="56"/>
      <c r="D35" s="157">
        <f>D36</f>
        <v>150000</v>
      </c>
      <c r="E35" s="64">
        <f>E36</f>
        <v>200000</v>
      </c>
      <c r="F35" s="61">
        <f t="shared" si="0"/>
        <v>-50000</v>
      </c>
      <c r="G35" s="63"/>
    </row>
    <row r="36" spans="1:7" ht="23.25" customHeight="1" x14ac:dyDescent="0.15">
      <c r="A36" s="107"/>
      <c r="B36" s="68"/>
      <c r="C36" s="108" t="s">
        <v>138</v>
      </c>
      <c r="D36" s="156">
        <v>150000</v>
      </c>
      <c r="E36" s="119">
        <v>200000</v>
      </c>
      <c r="F36" s="75">
        <f t="shared" si="0"/>
        <v>-50000</v>
      </c>
      <c r="G36" s="109"/>
    </row>
    <row r="37" spans="1:7" ht="23.25" customHeight="1" x14ac:dyDescent="0.15">
      <c r="A37" s="155" t="s">
        <v>157</v>
      </c>
      <c r="B37" s="154"/>
      <c r="C37" s="60"/>
      <c r="D37" s="158">
        <f>D38</f>
        <v>0</v>
      </c>
      <c r="E37" s="120">
        <f>E38</f>
        <v>0</v>
      </c>
      <c r="F37" s="75"/>
      <c r="G37" s="109"/>
    </row>
    <row r="38" spans="1:7" ht="23.25" customHeight="1" x14ac:dyDescent="0.15">
      <c r="A38" s="153"/>
      <c r="B38" s="154" t="s">
        <v>158</v>
      </c>
      <c r="C38" s="60"/>
      <c r="D38" s="159">
        <f>D39</f>
        <v>0</v>
      </c>
      <c r="E38" s="145">
        <f>E39</f>
        <v>0</v>
      </c>
      <c r="F38" s="75"/>
      <c r="G38" s="109"/>
    </row>
    <row r="39" spans="1:7" ht="23.25" customHeight="1" x14ac:dyDescent="0.15">
      <c r="A39" s="59"/>
      <c r="B39" s="56"/>
      <c r="C39" s="60" t="s">
        <v>159</v>
      </c>
      <c r="D39" s="159">
        <v>0</v>
      </c>
      <c r="E39" s="145">
        <v>0</v>
      </c>
      <c r="F39" s="75"/>
      <c r="G39" s="176"/>
    </row>
    <row r="40" spans="1:7" ht="27.75" customHeight="1" thickBot="1" x14ac:dyDescent="0.2">
      <c r="A40" s="220" t="s">
        <v>123</v>
      </c>
      <c r="B40" s="221"/>
      <c r="C40" s="222"/>
      <c r="D40" s="120">
        <v>330000</v>
      </c>
      <c r="E40" s="120">
        <v>350000</v>
      </c>
      <c r="F40" s="70">
        <f t="shared" si="0"/>
        <v>-20000</v>
      </c>
      <c r="G40" s="191" t="s">
        <v>220</v>
      </c>
    </row>
    <row r="41" spans="1:7" ht="21" customHeight="1" thickTop="1" thickBot="1" x14ac:dyDescent="0.2">
      <c r="A41" s="223" t="s">
        <v>124</v>
      </c>
      <c r="B41" s="224"/>
      <c r="C41" s="225"/>
      <c r="D41" s="121">
        <f>SUM(D5,D8,D25,D29,D32,D37,D40)</f>
        <v>1000000</v>
      </c>
      <c r="E41" s="121">
        <f>SUM(E8,E25,E29,E32,E37,E40)</f>
        <v>3150000</v>
      </c>
      <c r="F41" s="71">
        <f>D41-E41</f>
        <v>-2150000</v>
      </c>
      <c r="G41" s="72"/>
    </row>
    <row r="42" spans="1:7" ht="17.25" customHeight="1" x14ac:dyDescent="0.15">
      <c r="A42" s="129"/>
      <c r="B42" s="129"/>
      <c r="C42" s="129"/>
      <c r="D42" s="135"/>
      <c r="E42" s="135"/>
      <c r="F42" s="136"/>
      <c r="G42" s="130"/>
    </row>
    <row r="43" spans="1:7" ht="17.25" customHeight="1" x14ac:dyDescent="0.15">
      <c r="A43" s="129"/>
      <c r="B43" s="129"/>
      <c r="C43" s="129"/>
      <c r="D43" s="135"/>
      <c r="E43" s="135"/>
      <c r="F43" s="136"/>
      <c r="G43" s="130"/>
    </row>
    <row r="44" spans="1:7" ht="17.25" customHeight="1" x14ac:dyDescent="0.15">
      <c r="A44" s="129"/>
      <c r="B44" s="129"/>
      <c r="C44" s="129"/>
      <c r="D44" s="135"/>
      <c r="E44" s="135"/>
      <c r="F44" s="136"/>
      <c r="G44" s="130"/>
    </row>
    <row r="45" spans="1:7" s="180" customFormat="1" ht="18" customHeight="1" x14ac:dyDescent="0.15">
      <c r="A45" s="177"/>
      <c r="B45" s="177"/>
      <c r="C45" s="177"/>
      <c r="D45" s="178"/>
      <c r="E45" s="179"/>
      <c r="F45" s="177"/>
      <c r="G45" s="177"/>
    </row>
    <row r="46" spans="1:7" ht="18" customHeight="1" x14ac:dyDescent="0.15">
      <c r="D46" s="128"/>
      <c r="E46" s="73"/>
    </row>
    <row r="47" spans="1:7" ht="18" customHeight="1" x14ac:dyDescent="0.15">
      <c r="E47" s="73"/>
    </row>
  </sheetData>
  <sheetProtection password="CC3D" sheet="1" objects="1" scenarios="1"/>
  <mergeCells count="8">
    <mergeCell ref="A40:C40"/>
    <mergeCell ref="A41:C41"/>
    <mergeCell ref="A2:G2"/>
    <mergeCell ref="A3:C3"/>
    <mergeCell ref="E3:E4"/>
    <mergeCell ref="F3:F4"/>
    <mergeCell ref="G3:G4"/>
    <mergeCell ref="D3:D4"/>
  </mergeCells>
  <phoneticPr fontId="2" type="noConversion"/>
  <pageMargins left="0.31496062992126" right="0.39370078740157499" top="0.24803149599999999" bottom="0.24803149599999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3</vt:i4>
      </vt:variant>
    </vt:vector>
  </HeadingPairs>
  <TitlesOfParts>
    <vt:vector size="9" baseType="lpstr">
      <vt:lpstr>예산총칙가로</vt:lpstr>
      <vt:lpstr>예산총괄표세로</vt:lpstr>
      <vt:lpstr>법인수입</vt:lpstr>
      <vt:lpstr>법인지출</vt:lpstr>
      <vt:lpstr>법인수입세로</vt:lpstr>
      <vt:lpstr>법인지출세로</vt:lpstr>
      <vt:lpstr>법인수입!Print_Titles</vt:lpstr>
      <vt:lpstr>법인지출!Print_Titles</vt:lpstr>
      <vt:lpstr>법인지출세로!Print_Titles</vt:lpstr>
    </vt:vector>
  </TitlesOfParts>
  <Company>회계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YNTS</dc:creator>
  <cp:lastModifiedBy>user</cp:lastModifiedBy>
  <cp:lastPrinted>2014-02-24T06:29:17Z</cp:lastPrinted>
  <dcterms:created xsi:type="dcterms:W3CDTF">1999-01-27T00:21:07Z</dcterms:created>
  <dcterms:modified xsi:type="dcterms:W3CDTF">2014-02-25T06:40:35Z</dcterms:modified>
</cp:coreProperties>
</file>