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985" windowHeight="7410" activeTab="7"/>
  </bookViews>
  <sheets>
    <sheet name="법인수입" sheetId="8" r:id="rId1"/>
    <sheet name="법인지출" sheetId="9" r:id="rId2"/>
    <sheet name="등록금회계수입" sheetId="1" r:id="rId3"/>
    <sheet name="등록금회계지출" sheetId="2" r:id="rId4"/>
    <sheet name="기금회계수입" sheetId="3" r:id="rId5"/>
    <sheet name="기금회계지출" sheetId="4" r:id="rId6"/>
    <sheet name="교비수입 (4)" sheetId="5" r:id="rId7"/>
    <sheet name="교비지출 (4)" sheetId="6" r:id="rId8"/>
    <sheet name="Sheet1" sheetId="7" r:id="rId9"/>
  </sheets>
  <externalReferences>
    <externalReference r:id="rId10"/>
    <externalReference r:id="rId11"/>
  </externalReferences>
  <definedNames>
    <definedName name="_xlnm.Print_Area" localSheetId="6">'교비수입 (4)'!$A$1:$J$44</definedName>
    <definedName name="_xlnm.Print_Titles" localSheetId="6">'교비수입 (4)'!$5:$6</definedName>
    <definedName name="_xlnm.Print_Titles" localSheetId="7">'교비지출 (4)'!$5:$6</definedName>
    <definedName name="_xlnm.Print_Titles" localSheetId="4">기금회계수입!$5:$6</definedName>
    <definedName name="_xlnm.Print_Titles" localSheetId="5">기금회계지출!$5:$6</definedName>
    <definedName name="_xlnm.Print_Titles" localSheetId="2">등록금회계수입!$5:$6</definedName>
    <definedName name="_xlnm.Print_Titles" localSheetId="3">등록금회계지출!$5:$6</definedName>
    <definedName name="_xlnm.Print_Titles" localSheetId="0">법인수입!$5:$6</definedName>
    <definedName name="_xlnm.Print_Titles" localSheetId="1">법인지출!$5:$6</definedName>
  </definedNames>
  <calcPr calcId="145621"/>
</workbook>
</file>

<file path=xl/calcChain.xml><?xml version="1.0" encoding="utf-8"?>
<calcChain xmlns="http://schemas.openxmlformats.org/spreadsheetml/2006/main">
  <c r="D43" i="9" l="1"/>
  <c r="E42" i="9"/>
  <c r="G42" i="9" s="1"/>
  <c r="D42" i="9"/>
  <c r="F42" i="9" s="1"/>
  <c r="E41" i="9"/>
  <c r="E40" i="9" s="1"/>
  <c r="E39" i="9" s="1"/>
  <c r="D40" i="9"/>
  <c r="D39" i="9"/>
  <c r="E38" i="9"/>
  <c r="G38" i="9" s="1"/>
  <c r="D38" i="9"/>
  <c r="F38" i="9" s="1"/>
  <c r="E37" i="9"/>
  <c r="G37" i="9" s="1"/>
  <c r="D37" i="9"/>
  <c r="F37" i="9" s="1"/>
  <c r="E36" i="9"/>
  <c r="G36" i="9" s="1"/>
  <c r="D36" i="9"/>
  <c r="F36" i="9" s="1"/>
  <c r="E35" i="9"/>
  <c r="G35" i="9" s="1"/>
  <c r="D35" i="9"/>
  <c r="F35" i="9" s="1"/>
  <c r="E34" i="9"/>
  <c r="G34" i="9" s="1"/>
  <c r="D34" i="9"/>
  <c r="F34" i="9" s="1"/>
  <c r="E33" i="9"/>
  <c r="G33" i="9" s="1"/>
  <c r="D33" i="9"/>
  <c r="F33" i="9" s="1"/>
  <c r="E32" i="9"/>
  <c r="G32" i="9" s="1"/>
  <c r="D32" i="9"/>
  <c r="F32" i="9" s="1"/>
  <c r="E31" i="9"/>
  <c r="G31" i="9" s="1"/>
  <c r="D31" i="9"/>
  <c r="F31" i="9" s="1"/>
  <c r="E30" i="9"/>
  <c r="G30" i="9" s="1"/>
  <c r="D30" i="9"/>
  <c r="F30" i="9" s="1"/>
  <c r="E29" i="9"/>
  <c r="G29" i="9" s="1"/>
  <c r="D29" i="9"/>
  <c r="F29" i="9" s="1"/>
  <c r="E28" i="9"/>
  <c r="G28" i="9" s="1"/>
  <c r="D28" i="9"/>
  <c r="F28" i="9" s="1"/>
  <c r="E27" i="9"/>
  <c r="G27" i="9" s="1"/>
  <c r="D27" i="9"/>
  <c r="F27" i="9" s="1"/>
  <c r="E26" i="9"/>
  <c r="D26" i="9"/>
  <c r="E25" i="9"/>
  <c r="G25" i="9" s="1"/>
  <c r="D25" i="9"/>
  <c r="F25" i="9" s="1"/>
  <c r="E24" i="9"/>
  <c r="G24" i="9" s="1"/>
  <c r="D24" i="9"/>
  <c r="F24" i="9" s="1"/>
  <c r="E23" i="9"/>
  <c r="G23" i="9" s="1"/>
  <c r="D23" i="9"/>
  <c r="F23" i="9" s="1"/>
  <c r="E22" i="9"/>
  <c r="G22" i="9" s="1"/>
  <c r="D22" i="9"/>
  <c r="F22" i="9" s="1"/>
  <c r="E21" i="9"/>
  <c r="D21" i="9"/>
  <c r="E20" i="9"/>
  <c r="G20" i="9" s="1"/>
  <c r="D20" i="9"/>
  <c r="F20" i="9" s="1"/>
  <c r="E19" i="9"/>
  <c r="G19" i="9" s="1"/>
  <c r="D19" i="9"/>
  <c r="F19" i="9" s="1"/>
  <c r="E18" i="9"/>
  <c r="G18" i="9" s="1"/>
  <c r="D18" i="9"/>
  <c r="F18" i="9" s="1"/>
  <c r="E17" i="9"/>
  <c r="G17" i="9" s="1"/>
  <c r="D17" i="9"/>
  <c r="F17" i="9" s="1"/>
  <c r="E16" i="9"/>
  <c r="G16" i="9" s="1"/>
  <c r="D16" i="9"/>
  <c r="F16" i="9" s="1"/>
  <c r="E15" i="9"/>
  <c r="G15" i="9" s="1"/>
  <c r="D15" i="9"/>
  <c r="F15" i="9" s="1"/>
  <c r="E14" i="9"/>
  <c r="G14" i="9" s="1"/>
  <c r="D14" i="9"/>
  <c r="F14" i="9" s="1"/>
  <c r="E13" i="9"/>
  <c r="G13" i="9" s="1"/>
  <c r="D13" i="9"/>
  <c r="F13" i="9" s="1"/>
  <c r="E12" i="9"/>
  <c r="G12" i="9" s="1"/>
  <c r="D12" i="9"/>
  <c r="F12" i="9" s="1"/>
  <c r="E11" i="9"/>
  <c r="G11" i="9" s="1"/>
  <c r="D11" i="9"/>
  <c r="F11" i="9" s="1"/>
  <c r="E10" i="9"/>
  <c r="E43" i="9" s="1"/>
  <c r="G43" i="9" s="1"/>
  <c r="D10" i="9"/>
  <c r="F10" i="9" s="1"/>
  <c r="E9" i="9"/>
  <c r="G9" i="9" s="1"/>
  <c r="D9" i="9"/>
  <c r="F9" i="9" s="1"/>
  <c r="E8" i="9"/>
  <c r="G8" i="9" s="1"/>
  <c r="D8" i="9"/>
  <c r="F8" i="9" s="1"/>
  <c r="E7" i="9"/>
  <c r="G7" i="9" s="1"/>
  <c r="D7" i="9"/>
  <c r="F7" i="9" s="1"/>
  <c r="D26" i="8"/>
  <c r="E25" i="8"/>
  <c r="G25" i="8" s="1"/>
  <c r="D25" i="8"/>
  <c r="F25" i="8" s="1"/>
  <c r="E24" i="8"/>
  <c r="D24" i="8"/>
  <c r="E23" i="8"/>
  <c r="D23" i="8"/>
  <c r="E22" i="8"/>
  <c r="D22" i="8"/>
  <c r="D21" i="8"/>
  <c r="D20" i="8" s="1"/>
  <c r="D19" i="8" s="1"/>
  <c r="E18" i="8"/>
  <c r="G18" i="8" s="1"/>
  <c r="D18" i="8"/>
  <c r="F18" i="8" s="1"/>
  <c r="E17" i="8"/>
  <c r="G17" i="8" s="1"/>
  <c r="D17" i="8"/>
  <c r="F17" i="8" s="1"/>
  <c r="E16" i="8"/>
  <c r="G16" i="8" s="1"/>
  <c r="D16" i="8"/>
  <c r="F16" i="8" s="1"/>
  <c r="E15" i="8"/>
  <c r="G15" i="8" s="1"/>
  <c r="D15" i="8"/>
  <c r="F15" i="8" s="1"/>
  <c r="E14" i="8"/>
  <c r="G14" i="8" s="1"/>
  <c r="D14" i="8"/>
  <c r="F14" i="8" s="1"/>
  <c r="E13" i="8"/>
  <c r="G13" i="8" s="1"/>
  <c r="D13" i="8"/>
  <c r="F13" i="8" s="1"/>
  <c r="E12" i="8"/>
  <c r="G12" i="8" s="1"/>
  <c r="D12" i="8"/>
  <c r="F12" i="8" s="1"/>
  <c r="E11" i="8"/>
  <c r="D11" i="8"/>
  <c r="E10" i="8"/>
  <c r="G10" i="8" s="1"/>
  <c r="D10" i="8"/>
  <c r="F10" i="8" s="1"/>
  <c r="E9" i="8"/>
  <c r="G9" i="8" s="1"/>
  <c r="D9" i="8"/>
  <c r="F9" i="8" s="1"/>
  <c r="E8" i="8"/>
  <c r="G8" i="8" s="1"/>
  <c r="D8" i="8"/>
  <c r="F8" i="8" s="1"/>
  <c r="E7" i="8"/>
  <c r="E26" i="8" s="1"/>
  <c r="G26" i="8" s="1"/>
  <c r="D7" i="8"/>
  <c r="F7" i="8" s="1"/>
  <c r="F43" i="9" l="1"/>
  <c r="G10" i="9"/>
  <c r="F26" i="8"/>
  <c r="G7" i="8"/>
  <c r="J91" i="6" l="1"/>
  <c r="I91" i="6"/>
  <c r="J90" i="6"/>
  <c r="J89" i="6"/>
  <c r="I89" i="6"/>
  <c r="J88" i="6"/>
  <c r="I88" i="6"/>
  <c r="G87" i="6"/>
  <c r="J87" i="6" s="1"/>
  <c r="J86" i="6"/>
  <c r="I86" i="6"/>
  <c r="G85" i="6"/>
  <c r="I85" i="6" s="1"/>
  <c r="G84" i="6"/>
  <c r="J84" i="6" s="1"/>
  <c r="H83" i="6"/>
  <c r="J83" i="6" s="1"/>
  <c r="G83" i="6"/>
  <c r="I83" i="6" s="1"/>
  <c r="H82" i="6"/>
  <c r="J82" i="6" s="1"/>
  <c r="G82" i="6"/>
  <c r="I82" i="6" s="1"/>
  <c r="D82" i="6"/>
  <c r="H81" i="6"/>
  <c r="J81" i="6" s="1"/>
  <c r="G81" i="6"/>
  <c r="I81" i="6" s="1"/>
  <c r="D81" i="6"/>
  <c r="G80" i="6"/>
  <c r="I80" i="6" s="1"/>
  <c r="D80" i="6"/>
  <c r="H79" i="6"/>
  <c r="J79" i="6" s="1"/>
  <c r="G79" i="6"/>
  <c r="D79" i="6"/>
  <c r="G78" i="6"/>
  <c r="J78" i="6" s="1"/>
  <c r="D78" i="6"/>
  <c r="H77" i="6"/>
  <c r="J77" i="6" s="1"/>
  <c r="E77" i="6"/>
  <c r="D77" i="6"/>
  <c r="G76" i="6"/>
  <c r="E76" i="6"/>
  <c r="D76" i="6"/>
  <c r="G75" i="6"/>
  <c r="I75" i="6" s="1"/>
  <c r="H74" i="6"/>
  <c r="J74" i="6" s="1"/>
  <c r="G74" i="6"/>
  <c r="I74" i="6" s="1"/>
  <c r="E74" i="6"/>
  <c r="D74" i="6"/>
  <c r="H73" i="6"/>
  <c r="J73" i="6" s="1"/>
  <c r="G73" i="6"/>
  <c r="I73" i="6" s="1"/>
  <c r="E73" i="6"/>
  <c r="D73" i="6"/>
  <c r="H71" i="6"/>
  <c r="G71" i="6"/>
  <c r="F71" i="6"/>
  <c r="E71" i="6"/>
  <c r="H70" i="6"/>
  <c r="G70" i="6"/>
  <c r="F70" i="6"/>
  <c r="F92" i="6" s="1"/>
  <c r="E70" i="6"/>
  <c r="G69" i="6"/>
  <c r="I69" i="6" s="1"/>
  <c r="H68" i="6"/>
  <c r="D68" i="6"/>
  <c r="G68" i="6" s="1"/>
  <c r="I68" i="6" s="1"/>
  <c r="H67" i="6"/>
  <c r="G67" i="6"/>
  <c r="I67" i="6" s="1"/>
  <c r="D67" i="6"/>
  <c r="G66" i="6"/>
  <c r="J66" i="6" s="1"/>
  <c r="D66" i="6"/>
  <c r="H65" i="6"/>
  <c r="J65" i="6" s="1"/>
  <c r="G65" i="6"/>
  <c r="D65" i="6"/>
  <c r="D64" i="6" s="1"/>
  <c r="D53" i="6" s="1"/>
  <c r="G64" i="6"/>
  <c r="G63" i="6"/>
  <c r="J63" i="6" s="1"/>
  <c r="I62" i="6"/>
  <c r="G62" i="6"/>
  <c r="J62" i="6" s="1"/>
  <c r="H61" i="6"/>
  <c r="G61" i="6"/>
  <c r="I61" i="6" s="1"/>
  <c r="D61" i="6"/>
  <c r="I60" i="6"/>
  <c r="G60" i="6"/>
  <c r="J60" i="6" s="1"/>
  <c r="G59" i="6"/>
  <c r="J59" i="6" s="1"/>
  <c r="I58" i="6"/>
  <c r="G58" i="6"/>
  <c r="J58" i="6" s="1"/>
  <c r="H57" i="6"/>
  <c r="E57" i="6"/>
  <c r="E53" i="6" s="1"/>
  <c r="D57" i="6"/>
  <c r="G56" i="6"/>
  <c r="J56" i="6" s="1"/>
  <c r="H55" i="6"/>
  <c r="G55" i="6"/>
  <c r="I55" i="6" s="1"/>
  <c r="D55" i="6"/>
  <c r="H54" i="6"/>
  <c r="D54" i="6"/>
  <c r="I52" i="6"/>
  <c r="G52" i="6"/>
  <c r="J52" i="6" s="1"/>
  <c r="G51" i="6"/>
  <c r="J51" i="6" s="1"/>
  <c r="D51" i="6"/>
  <c r="D43" i="6" s="1"/>
  <c r="G50" i="6"/>
  <c r="J50" i="6" s="1"/>
  <c r="I49" i="6"/>
  <c r="G49" i="6"/>
  <c r="J49" i="6" s="1"/>
  <c r="G48" i="6"/>
  <c r="J48" i="6" s="1"/>
  <c r="I47" i="6"/>
  <c r="G47" i="6"/>
  <c r="J47" i="6" s="1"/>
  <c r="G46" i="6"/>
  <c r="J46" i="6" s="1"/>
  <c r="I45" i="6"/>
  <c r="G45" i="6"/>
  <c r="J45" i="6" s="1"/>
  <c r="G44" i="6"/>
  <c r="J44" i="6" s="1"/>
  <c r="H43" i="6"/>
  <c r="G43" i="6"/>
  <c r="I43" i="6" s="1"/>
  <c r="G42" i="6"/>
  <c r="J42" i="6" s="1"/>
  <c r="H41" i="6"/>
  <c r="G41" i="6"/>
  <c r="I41" i="6" s="1"/>
  <c r="I40" i="6"/>
  <c r="G40" i="6"/>
  <c r="J40" i="6" s="1"/>
  <c r="G39" i="6"/>
  <c r="J39" i="6" s="1"/>
  <c r="I38" i="6"/>
  <c r="G38" i="6"/>
  <c r="J38" i="6" s="1"/>
  <c r="G37" i="6"/>
  <c r="J37" i="6" s="1"/>
  <c r="I36" i="6"/>
  <c r="G36" i="6"/>
  <c r="J36" i="6" s="1"/>
  <c r="G35" i="6"/>
  <c r="J35" i="6" s="1"/>
  <c r="I34" i="6"/>
  <c r="G34" i="6"/>
  <c r="J34" i="6" s="1"/>
  <c r="H33" i="6"/>
  <c r="D33" i="6"/>
  <c r="I32" i="6"/>
  <c r="G32" i="6"/>
  <c r="J32" i="6" s="1"/>
  <c r="G31" i="6"/>
  <c r="J31" i="6" s="1"/>
  <c r="I30" i="6"/>
  <c r="G30" i="6"/>
  <c r="J30" i="6" s="1"/>
  <c r="G29" i="6"/>
  <c r="J29" i="6" s="1"/>
  <c r="H28" i="6"/>
  <c r="J28" i="6" s="1"/>
  <c r="G28" i="6"/>
  <c r="D28" i="6"/>
  <c r="G27" i="6"/>
  <c r="J27" i="6" s="1"/>
  <c r="H26" i="6"/>
  <c r="J26" i="6" s="1"/>
  <c r="G26" i="6"/>
  <c r="D26" i="6"/>
  <c r="E25" i="6"/>
  <c r="E92" i="6" s="1"/>
  <c r="G24" i="6"/>
  <c r="J24" i="6" s="1"/>
  <c r="I23" i="6"/>
  <c r="G23" i="6"/>
  <c r="J23" i="6" s="1"/>
  <c r="J22" i="6"/>
  <c r="G22" i="6"/>
  <c r="I22" i="6" s="1"/>
  <c r="I21" i="6"/>
  <c r="G21" i="6"/>
  <c r="J21" i="6" s="1"/>
  <c r="J20" i="6"/>
  <c r="G20" i="6"/>
  <c r="I20" i="6" s="1"/>
  <c r="I19" i="6"/>
  <c r="G19" i="6"/>
  <c r="J19" i="6" s="1"/>
  <c r="J18" i="6"/>
  <c r="G18" i="6"/>
  <c r="I18" i="6" s="1"/>
  <c r="H17" i="6"/>
  <c r="G17" i="6"/>
  <c r="I17" i="6" s="1"/>
  <c r="D17" i="6"/>
  <c r="J16" i="6"/>
  <c r="G16" i="6"/>
  <c r="I16" i="6" s="1"/>
  <c r="H15" i="6"/>
  <c r="G15" i="6"/>
  <c r="I15" i="6" s="1"/>
  <c r="H14" i="6"/>
  <c r="G14" i="6"/>
  <c r="I14" i="6" s="1"/>
  <c r="D14" i="6"/>
  <c r="G13" i="6"/>
  <c r="I13" i="6" s="1"/>
  <c r="I12" i="6"/>
  <c r="G12" i="6"/>
  <c r="J12" i="6" s="1"/>
  <c r="G11" i="6"/>
  <c r="I11" i="6" s="1"/>
  <c r="I10" i="6"/>
  <c r="G10" i="6"/>
  <c r="J10" i="6" s="1"/>
  <c r="G9" i="6"/>
  <c r="I9" i="6" s="1"/>
  <c r="H8" i="6"/>
  <c r="D8" i="6"/>
  <c r="H7" i="6"/>
  <c r="D7" i="6"/>
  <c r="G43" i="5"/>
  <c r="I43" i="5" s="1"/>
  <c r="D42" i="5"/>
  <c r="G42" i="5" s="1"/>
  <c r="G41" i="5"/>
  <c r="J41" i="5" s="1"/>
  <c r="D41" i="5"/>
  <c r="H39" i="5"/>
  <c r="J39" i="5" s="1"/>
  <c r="E39" i="5"/>
  <c r="G39" i="5" s="1"/>
  <c r="I39" i="5" s="1"/>
  <c r="H38" i="5"/>
  <c r="E38" i="5"/>
  <c r="G38" i="5" s="1"/>
  <c r="I38" i="5" s="1"/>
  <c r="I37" i="5"/>
  <c r="G37" i="5"/>
  <c r="J37" i="5" s="1"/>
  <c r="H36" i="5"/>
  <c r="D36" i="5"/>
  <c r="G36" i="5" s="1"/>
  <c r="I36" i="5" s="1"/>
  <c r="H34" i="5"/>
  <c r="E34" i="5"/>
  <c r="D34" i="5"/>
  <c r="G35" i="5" s="1"/>
  <c r="H33" i="5"/>
  <c r="E33" i="5"/>
  <c r="G32" i="5"/>
  <c r="I32" i="5" s="1"/>
  <c r="J31" i="5"/>
  <c r="I31" i="5"/>
  <c r="H30" i="5"/>
  <c r="J30" i="5" s="1"/>
  <c r="G30" i="5"/>
  <c r="I30" i="5" s="1"/>
  <c r="D30" i="5"/>
  <c r="G29" i="5"/>
  <c r="I29" i="5" s="1"/>
  <c r="G28" i="5"/>
  <c r="J28" i="5" s="1"/>
  <c r="H27" i="5"/>
  <c r="D27" i="5"/>
  <c r="G27" i="5" s="1"/>
  <c r="I27" i="5" s="1"/>
  <c r="G26" i="5"/>
  <c r="J26" i="5" s="1"/>
  <c r="H25" i="5"/>
  <c r="H24" i="5" s="1"/>
  <c r="D25" i="5"/>
  <c r="G25" i="5" s="1"/>
  <c r="I25" i="5" s="1"/>
  <c r="G23" i="5"/>
  <c r="I23" i="5" s="1"/>
  <c r="G22" i="5"/>
  <c r="H21" i="5"/>
  <c r="D21" i="5"/>
  <c r="G21" i="5" s="1"/>
  <c r="I21" i="5" s="1"/>
  <c r="I20" i="5"/>
  <c r="G20" i="5"/>
  <c r="J20" i="5" s="1"/>
  <c r="D20" i="5"/>
  <c r="I19" i="5"/>
  <c r="G19" i="5"/>
  <c r="J19" i="5" s="1"/>
  <c r="D19" i="5"/>
  <c r="D18" i="5" s="1"/>
  <c r="G18" i="5" s="1"/>
  <c r="I18" i="5" s="1"/>
  <c r="H18" i="5"/>
  <c r="E18" i="5"/>
  <c r="J17" i="5"/>
  <c r="I17" i="5"/>
  <c r="I16" i="5"/>
  <c r="G16" i="5"/>
  <c r="J16" i="5" s="1"/>
  <c r="G15" i="5"/>
  <c r="I15" i="5" s="1"/>
  <c r="H14" i="5"/>
  <c r="E14" i="5"/>
  <c r="D14" i="5"/>
  <c r="H13" i="5"/>
  <c r="H44" i="5" s="1"/>
  <c r="F13" i="5"/>
  <c r="F44" i="5" s="1"/>
  <c r="E13" i="5"/>
  <c r="E44" i="5" s="1"/>
  <c r="G12" i="5"/>
  <c r="I12" i="5" s="1"/>
  <c r="H11" i="5"/>
  <c r="J11" i="5" s="1"/>
  <c r="G11" i="5"/>
  <c r="I11" i="5" s="1"/>
  <c r="D11" i="5"/>
  <c r="G10" i="5"/>
  <c r="I10" i="5" s="1"/>
  <c r="I9" i="5"/>
  <c r="G9" i="5"/>
  <c r="J9" i="5" s="1"/>
  <c r="G8" i="5"/>
  <c r="I8" i="5" s="1"/>
  <c r="D8" i="5"/>
  <c r="G7" i="5"/>
  <c r="I7" i="5" s="1"/>
  <c r="D7" i="5"/>
  <c r="G26" i="4"/>
  <c r="F26" i="4"/>
  <c r="E25" i="4"/>
  <c r="G25" i="4" s="1"/>
  <c r="G24" i="4"/>
  <c r="F24" i="4"/>
  <c r="E23" i="4"/>
  <c r="D23" i="4"/>
  <c r="F23" i="4" s="1"/>
  <c r="D22" i="4"/>
  <c r="D21" i="4"/>
  <c r="G20" i="4"/>
  <c r="F20" i="4"/>
  <c r="E19" i="4"/>
  <c r="G19" i="4" s="1"/>
  <c r="D19" i="4"/>
  <c r="F19" i="4" s="1"/>
  <c r="E18" i="4"/>
  <c r="G18" i="4" s="1"/>
  <c r="D18" i="4"/>
  <c r="F18" i="4" s="1"/>
  <c r="E16" i="4"/>
  <c r="D16" i="4"/>
  <c r="E15" i="4"/>
  <c r="D15" i="4"/>
  <c r="F15" i="4" s="1"/>
  <c r="F14" i="4"/>
  <c r="F13" i="4"/>
  <c r="G12" i="4"/>
  <c r="F12" i="4"/>
  <c r="E11" i="4"/>
  <c r="G11" i="4" s="1"/>
  <c r="D11" i="4"/>
  <c r="F11" i="4" s="1"/>
  <c r="E10" i="4"/>
  <c r="G10" i="4" s="1"/>
  <c r="D10" i="4"/>
  <c r="F10" i="4" s="1"/>
  <c r="G9" i="4"/>
  <c r="F9" i="4"/>
  <c r="E8" i="4"/>
  <c r="G8" i="4" s="1"/>
  <c r="D8" i="4"/>
  <c r="F8" i="4" s="1"/>
  <c r="E7" i="4"/>
  <c r="D7" i="4"/>
  <c r="D27" i="4" s="1"/>
  <c r="G21" i="3"/>
  <c r="F21" i="3"/>
  <c r="G20" i="3"/>
  <c r="F20" i="3"/>
  <c r="E17" i="3"/>
  <c r="G17" i="3" s="1"/>
  <c r="D17" i="3"/>
  <c r="F17" i="3" s="1"/>
  <c r="E16" i="3"/>
  <c r="G16" i="3" s="1"/>
  <c r="D16" i="3"/>
  <c r="F16" i="3" s="1"/>
  <c r="G15" i="3"/>
  <c r="F15" i="3"/>
  <c r="E14" i="3"/>
  <c r="G14" i="3" s="1"/>
  <c r="D14" i="3"/>
  <c r="F14" i="3" s="1"/>
  <c r="E13" i="3"/>
  <c r="G13" i="3" s="1"/>
  <c r="D13" i="3"/>
  <c r="F13" i="3" s="1"/>
  <c r="G12" i="3"/>
  <c r="F12" i="3"/>
  <c r="G11" i="3"/>
  <c r="F11" i="3"/>
  <c r="E10" i="3"/>
  <c r="G10" i="3" s="1"/>
  <c r="D10" i="3"/>
  <c r="F10" i="3" s="1"/>
  <c r="E8" i="3"/>
  <c r="D8" i="3"/>
  <c r="E7" i="3"/>
  <c r="E22" i="3" s="1"/>
  <c r="D7" i="3"/>
  <c r="D22" i="3" s="1"/>
  <c r="F22" i="3" s="1"/>
  <c r="G88" i="2"/>
  <c r="F88" i="2"/>
  <c r="G87" i="2"/>
  <c r="F87" i="2"/>
  <c r="G86" i="2"/>
  <c r="F86" i="2"/>
  <c r="E85" i="2"/>
  <c r="G85" i="2" s="1"/>
  <c r="G84" i="2"/>
  <c r="F84" i="2"/>
  <c r="G83" i="2"/>
  <c r="F83" i="2"/>
  <c r="G82" i="2"/>
  <c r="F82" i="2"/>
  <c r="G81" i="2"/>
  <c r="F81" i="2"/>
  <c r="G80" i="2"/>
  <c r="F80" i="2"/>
  <c r="E79" i="2"/>
  <c r="G79" i="2" s="1"/>
  <c r="D79" i="2"/>
  <c r="F79" i="2" s="1"/>
  <c r="E78" i="2"/>
  <c r="G78" i="2" s="1"/>
  <c r="D78" i="2"/>
  <c r="F78" i="2" s="1"/>
  <c r="G77" i="2"/>
  <c r="F77" i="2"/>
  <c r="G76" i="2"/>
  <c r="F76" i="2"/>
  <c r="G75" i="2"/>
  <c r="F75" i="2"/>
  <c r="E74" i="2"/>
  <c r="G74" i="2" s="1"/>
  <c r="D74" i="2"/>
  <c r="F74" i="2" s="1"/>
  <c r="E73" i="2"/>
  <c r="G73" i="2" s="1"/>
  <c r="D73" i="2"/>
  <c r="F73" i="2" s="1"/>
  <c r="G72" i="2"/>
  <c r="F72" i="2"/>
  <c r="E71" i="2"/>
  <c r="G71" i="2" s="1"/>
  <c r="D71" i="2"/>
  <c r="F71" i="2" s="1"/>
  <c r="E70" i="2"/>
  <c r="G70" i="2" s="1"/>
  <c r="D70" i="2"/>
  <c r="F70" i="2" s="1"/>
  <c r="F69" i="2"/>
  <c r="E68" i="2"/>
  <c r="F68" i="2" s="1"/>
  <c r="E67" i="2"/>
  <c r="F67" i="2" s="1"/>
  <c r="G66" i="2"/>
  <c r="F66" i="2"/>
  <c r="E65" i="2"/>
  <c r="D65" i="2"/>
  <c r="E64" i="2"/>
  <c r="D64" i="2"/>
  <c r="F64" i="2" s="1"/>
  <c r="G63" i="2"/>
  <c r="F63" i="2"/>
  <c r="G62" i="2"/>
  <c r="F62" i="2"/>
  <c r="E61" i="2"/>
  <c r="D61" i="2"/>
  <c r="F61" i="2" s="1"/>
  <c r="E60" i="2"/>
  <c r="D60" i="2"/>
  <c r="F60" i="2" s="1"/>
  <c r="G59" i="2"/>
  <c r="F59" i="2"/>
  <c r="G58" i="2"/>
  <c r="F58" i="2"/>
  <c r="E57" i="2"/>
  <c r="D57" i="2"/>
  <c r="F57" i="2" s="1"/>
  <c r="G56" i="2"/>
  <c r="F56" i="2"/>
  <c r="E55" i="2"/>
  <c r="D55" i="2"/>
  <c r="F55" i="2" s="1"/>
  <c r="E54" i="2"/>
  <c r="D54" i="2"/>
  <c r="F54" i="2" s="1"/>
  <c r="E53" i="2"/>
  <c r="D53" i="2"/>
  <c r="F53" i="2" s="1"/>
  <c r="G52" i="2"/>
  <c r="F52" i="2"/>
  <c r="G51" i="2"/>
  <c r="F51" i="2"/>
  <c r="G50" i="2"/>
  <c r="F50" i="2"/>
  <c r="E49" i="2"/>
  <c r="D49" i="2"/>
  <c r="F49" i="2" s="1"/>
  <c r="G48" i="2"/>
  <c r="F48" i="2"/>
  <c r="E47" i="2"/>
  <c r="D47" i="2"/>
  <c r="F47" i="2" s="1"/>
  <c r="G46" i="2"/>
  <c r="F46" i="2"/>
  <c r="G45" i="2"/>
  <c r="F45" i="2"/>
  <c r="E44" i="2"/>
  <c r="D44" i="2"/>
  <c r="F44" i="2" s="1"/>
  <c r="E43" i="2"/>
  <c r="D43" i="2"/>
  <c r="F43" i="2" s="1"/>
  <c r="E42" i="2"/>
  <c r="D42" i="2"/>
  <c r="F42" i="2" s="1"/>
  <c r="E41" i="2"/>
  <c r="D41" i="2"/>
  <c r="F41" i="2" s="1"/>
  <c r="G40" i="2"/>
  <c r="F40" i="2"/>
  <c r="G39" i="2"/>
  <c r="F39" i="2"/>
  <c r="G38" i="2"/>
  <c r="F38" i="2"/>
  <c r="G37" i="2"/>
  <c r="F37" i="2"/>
  <c r="G36" i="2"/>
  <c r="F36" i="2"/>
  <c r="E35" i="2"/>
  <c r="D35" i="2"/>
  <c r="F35" i="2" s="1"/>
  <c r="G34" i="2"/>
  <c r="F34" i="2"/>
  <c r="E33" i="2"/>
  <c r="D33" i="2"/>
  <c r="F33" i="2" s="1"/>
  <c r="E32" i="2"/>
  <c r="D32" i="2"/>
  <c r="F32" i="2" s="1"/>
  <c r="G31" i="2"/>
  <c r="F31" i="2"/>
  <c r="G30" i="2"/>
  <c r="F30" i="2"/>
  <c r="G29" i="2"/>
  <c r="F29" i="2"/>
  <c r="E28" i="2"/>
  <c r="D28" i="2"/>
  <c r="F28" i="2" s="1"/>
  <c r="G27" i="2"/>
  <c r="F27" i="2"/>
  <c r="E26" i="2"/>
  <c r="D26" i="2"/>
  <c r="F26" i="2" s="1"/>
  <c r="E25" i="2"/>
  <c r="D25" i="2"/>
  <c r="F25" i="2" s="1"/>
  <c r="E24" i="2"/>
  <c r="D24" i="2"/>
  <c r="F24" i="2" s="1"/>
  <c r="E23" i="2"/>
  <c r="D23" i="2"/>
  <c r="F23" i="2" s="1"/>
  <c r="E22" i="2"/>
  <c r="D22" i="2"/>
  <c r="F22" i="2" s="1"/>
  <c r="E21" i="2"/>
  <c r="D21" i="2"/>
  <c r="F21" i="2" s="1"/>
  <c r="E20" i="2"/>
  <c r="D20" i="2"/>
  <c r="F20" i="2" s="1"/>
  <c r="E19" i="2"/>
  <c r="D19" i="2"/>
  <c r="F19" i="2" s="1"/>
  <c r="E18" i="2"/>
  <c r="D18" i="2"/>
  <c r="F18" i="2" s="1"/>
  <c r="E17" i="2"/>
  <c r="D17" i="2"/>
  <c r="F17" i="2" s="1"/>
  <c r="E16" i="2"/>
  <c r="D16" i="2"/>
  <c r="F16" i="2" s="1"/>
  <c r="G15" i="2"/>
  <c r="F15" i="2"/>
  <c r="E14" i="2"/>
  <c r="D14" i="2"/>
  <c r="F14" i="2" s="1"/>
  <c r="G13" i="2"/>
  <c r="F13" i="2"/>
  <c r="E12" i="2"/>
  <c r="D12" i="2"/>
  <c r="F12" i="2" s="1"/>
  <c r="E11" i="2"/>
  <c r="D11" i="2"/>
  <c r="F11" i="2" s="1"/>
  <c r="E10" i="2"/>
  <c r="D10" i="2"/>
  <c r="F10" i="2" s="1"/>
  <c r="E9" i="2"/>
  <c r="D9" i="2"/>
  <c r="F9" i="2" s="1"/>
  <c r="E8" i="2"/>
  <c r="D8" i="2"/>
  <c r="F8" i="2" s="1"/>
  <c r="E7" i="2"/>
  <c r="E89" i="2" s="1"/>
  <c r="D7" i="2"/>
  <c r="F7" i="2" s="1"/>
  <c r="D8" i="1"/>
  <c r="D7" i="1" s="1"/>
  <c r="F8" i="1"/>
  <c r="G8" i="1"/>
  <c r="F9" i="1"/>
  <c r="G9" i="1"/>
  <c r="F10" i="1"/>
  <c r="G10" i="1"/>
  <c r="F11" i="1"/>
  <c r="G11" i="1"/>
  <c r="F12" i="1"/>
  <c r="G12" i="1"/>
  <c r="D14" i="1"/>
  <c r="D13" i="1" s="1"/>
  <c r="E14" i="1"/>
  <c r="F14" i="1" s="1"/>
  <c r="G14" i="1"/>
  <c r="F15" i="1"/>
  <c r="G15" i="1"/>
  <c r="F16" i="1"/>
  <c r="G16" i="1"/>
  <c r="F17" i="1"/>
  <c r="G17" i="1"/>
  <c r="D18" i="1"/>
  <c r="E18" i="1"/>
  <c r="F18" i="1" s="1"/>
  <c r="G18" i="1"/>
  <c r="F19" i="1"/>
  <c r="G19" i="1"/>
  <c r="F20" i="1"/>
  <c r="G20" i="1"/>
  <c r="D21" i="1"/>
  <c r="E21" i="1"/>
  <c r="F21" i="1" s="1"/>
  <c r="G21" i="1"/>
  <c r="F22" i="1"/>
  <c r="F23" i="1"/>
  <c r="G23" i="1"/>
  <c r="E25" i="1"/>
  <c r="E24" i="1" s="1"/>
  <c r="D26" i="1"/>
  <c r="F26" i="1" s="1"/>
  <c r="G26" i="1"/>
  <c r="F27" i="1"/>
  <c r="G27" i="1"/>
  <c r="D28" i="1"/>
  <c r="F28" i="1"/>
  <c r="G28" i="1"/>
  <c r="F29" i="1"/>
  <c r="G29" i="1"/>
  <c r="D30" i="1"/>
  <c r="G30" i="1" s="1"/>
  <c r="E30" i="1"/>
  <c r="F30" i="1"/>
  <c r="F31" i="1"/>
  <c r="G31" i="1"/>
  <c r="F32" i="1"/>
  <c r="G32" i="1"/>
  <c r="D34" i="1"/>
  <c r="G34" i="1" s="1"/>
  <c r="E34" i="1"/>
  <c r="E33" i="1" s="1"/>
  <c r="F34" i="1"/>
  <c r="F35" i="1"/>
  <c r="G35" i="1"/>
  <c r="D36" i="1"/>
  <c r="F36" i="1" s="1"/>
  <c r="G36" i="1"/>
  <c r="F37" i="1"/>
  <c r="G37" i="1"/>
  <c r="D39" i="1"/>
  <c r="D38" i="1" s="1"/>
  <c r="F40" i="1"/>
  <c r="G40" i="1"/>
  <c r="F41" i="1"/>
  <c r="G41" i="1"/>
  <c r="F42" i="1"/>
  <c r="G42" i="1"/>
  <c r="F43" i="1"/>
  <c r="G43" i="1"/>
  <c r="I79" i="6" l="1"/>
  <c r="G8" i="2"/>
  <c r="G9" i="2"/>
  <c r="G10" i="2"/>
  <c r="G11" i="2"/>
  <c r="G12" i="2"/>
  <c r="G14" i="2"/>
  <c r="G16" i="2"/>
  <c r="G17" i="2"/>
  <c r="G18" i="2"/>
  <c r="G19" i="2"/>
  <c r="G20" i="2"/>
  <c r="G21" i="2"/>
  <c r="G22" i="2"/>
  <c r="G23" i="2"/>
  <c r="G24" i="2"/>
  <c r="G25" i="2"/>
  <c r="G26" i="2"/>
  <c r="G28" i="2"/>
  <c r="G32" i="2"/>
  <c r="G33" i="2"/>
  <c r="G35" i="2"/>
  <c r="G41" i="2"/>
  <c r="G42" i="2"/>
  <c r="G43" i="2"/>
  <c r="G44" i="2"/>
  <c r="G47" i="2"/>
  <c r="G49" i="2"/>
  <c r="G53" i="2"/>
  <c r="G54" i="2"/>
  <c r="G55" i="2"/>
  <c r="G57" i="2"/>
  <c r="G60" i="2"/>
  <c r="G61" i="2"/>
  <c r="G64" i="2"/>
  <c r="G65" i="2"/>
  <c r="E22" i="4"/>
  <c r="G23" i="4"/>
  <c r="D13" i="5"/>
  <c r="G13" i="5" s="1"/>
  <c r="I13" i="5" s="1"/>
  <c r="I26" i="5"/>
  <c r="I28" i="5"/>
  <c r="J14" i="6"/>
  <c r="H25" i="6"/>
  <c r="I26" i="6"/>
  <c r="I28" i="6"/>
  <c r="D25" i="6"/>
  <c r="D92" i="6" s="1"/>
  <c r="J41" i="6"/>
  <c r="J43" i="6"/>
  <c r="J55" i="6"/>
  <c r="J61" i="6"/>
  <c r="H64" i="6"/>
  <c r="J64" i="6" s="1"/>
  <c r="I65" i="6"/>
  <c r="H76" i="6"/>
  <c r="J76" i="6" s="1"/>
  <c r="G8" i="6"/>
  <c r="J9" i="6"/>
  <c r="J11" i="6"/>
  <c r="J13" i="6"/>
  <c r="J15" i="6"/>
  <c r="J17" i="6"/>
  <c r="I24" i="6"/>
  <c r="I27" i="6"/>
  <c r="I29" i="6"/>
  <c r="I31" i="6"/>
  <c r="G33" i="6"/>
  <c r="I33" i="6" s="1"/>
  <c r="I35" i="6"/>
  <c r="I37" i="6"/>
  <c r="I39" i="6"/>
  <c r="I42" i="6"/>
  <c r="I44" i="6"/>
  <c r="I46" i="6"/>
  <c r="I48" i="6"/>
  <c r="I50" i="6"/>
  <c r="I51" i="6"/>
  <c r="H53" i="6"/>
  <c r="G54" i="6"/>
  <c r="I56" i="6"/>
  <c r="G57" i="6"/>
  <c r="I57" i="6" s="1"/>
  <c r="I59" i="6"/>
  <c r="I63" i="6"/>
  <c r="I66" i="6"/>
  <c r="J75" i="6"/>
  <c r="I77" i="6"/>
  <c r="I78" i="6"/>
  <c r="J80" i="6"/>
  <c r="I84" i="6"/>
  <c r="J85" i="6"/>
  <c r="I87" i="6"/>
  <c r="J42" i="5"/>
  <c r="I42" i="5"/>
  <c r="J18" i="5"/>
  <c r="J21" i="5"/>
  <c r="J27" i="5"/>
  <c r="J35" i="5"/>
  <c r="G34" i="5"/>
  <c r="I34" i="5" s="1"/>
  <c r="I35" i="5"/>
  <c r="J34" i="5"/>
  <c r="J36" i="5"/>
  <c r="J38" i="5"/>
  <c r="J7" i="5"/>
  <c r="J8" i="5"/>
  <c r="J10" i="5"/>
  <c r="J12" i="5"/>
  <c r="G14" i="5"/>
  <c r="I14" i="5" s="1"/>
  <c r="J15" i="5"/>
  <c r="J23" i="5"/>
  <c r="J25" i="5"/>
  <c r="J29" i="5"/>
  <c r="J32" i="5"/>
  <c r="J43" i="5"/>
  <c r="J13" i="5"/>
  <c r="D24" i="5"/>
  <c r="G24" i="5" s="1"/>
  <c r="I24" i="5" s="1"/>
  <c r="D33" i="5"/>
  <c r="G33" i="5" s="1"/>
  <c r="I33" i="5" s="1"/>
  <c r="F7" i="4"/>
  <c r="F25" i="4"/>
  <c r="G7" i="4"/>
  <c r="G22" i="3"/>
  <c r="F7" i="3"/>
  <c r="G7" i="3"/>
  <c r="G7" i="2"/>
  <c r="F85" i="2"/>
  <c r="D89" i="2"/>
  <c r="F89" i="2" s="1"/>
  <c r="G38" i="1"/>
  <c r="F38" i="1"/>
  <c r="G7" i="1"/>
  <c r="F7" i="1"/>
  <c r="G39" i="1"/>
  <c r="D33" i="1"/>
  <c r="F33" i="1" s="1"/>
  <c r="D25" i="1"/>
  <c r="E13" i="1"/>
  <c r="F39" i="1"/>
  <c r="G22" i="4" l="1"/>
  <c r="E21" i="4"/>
  <c r="I76" i="6"/>
  <c r="I64" i="6"/>
  <c r="F22" i="4"/>
  <c r="G53" i="6"/>
  <c r="I53" i="6" s="1"/>
  <c r="I54" i="6"/>
  <c r="G7" i="6"/>
  <c r="I8" i="6"/>
  <c r="J54" i="6"/>
  <c r="J8" i="6"/>
  <c r="J53" i="6"/>
  <c r="G25" i="6"/>
  <c r="J57" i="6"/>
  <c r="J33" i="6"/>
  <c r="H92" i="6"/>
  <c r="J14" i="5"/>
  <c r="J33" i="5"/>
  <c r="J24" i="5"/>
  <c r="D44" i="5"/>
  <c r="G44" i="5" s="1"/>
  <c r="G89" i="2"/>
  <c r="G13" i="1"/>
  <c r="E44" i="1"/>
  <c r="G25" i="1"/>
  <c r="D24" i="1"/>
  <c r="F25" i="1"/>
  <c r="F13" i="1"/>
  <c r="G33" i="1"/>
  <c r="G21" i="4" l="1"/>
  <c r="E27" i="4"/>
  <c r="F21" i="4"/>
  <c r="I25" i="6"/>
  <c r="J25" i="6"/>
  <c r="G92" i="6"/>
  <c r="I92" i="6" s="1"/>
  <c r="I7" i="6"/>
  <c r="J7" i="6"/>
  <c r="I44" i="5"/>
  <c r="J44" i="5"/>
  <c r="F24" i="1"/>
  <c r="D44" i="1"/>
  <c r="F44" i="1" s="1"/>
  <c r="G24" i="1"/>
  <c r="G44" i="1" l="1"/>
  <c r="F27" i="4"/>
  <c r="G27" i="4"/>
  <c r="J92" i="6"/>
  <c r="I40" i="5" l="1"/>
  <c r="J40" i="5"/>
  <c r="G40" i="5"/>
  <c r="D40" i="5"/>
  <c r="D39" i="5"/>
</calcChain>
</file>

<file path=xl/sharedStrings.xml><?xml version="1.0" encoding="utf-8"?>
<sst xmlns="http://schemas.openxmlformats.org/spreadsheetml/2006/main" count="556" uniqueCount="490">
  <si>
    <t>자 금 수 입 총 계</t>
    <phoneticPr fontId="4" type="noConversion"/>
  </si>
  <si>
    <t>전기이월자금</t>
    <phoneticPr fontId="4" type="noConversion"/>
  </si>
  <si>
    <t>1266              기타기금 인출</t>
    <phoneticPr fontId="4" type="noConversion"/>
  </si>
  <si>
    <t>1264
장학기금 인출</t>
    <phoneticPr fontId="4" type="noConversion"/>
  </si>
  <si>
    <t xml:space="preserve">1263
건축기금 인출 </t>
    <phoneticPr fontId="4" type="noConversion"/>
  </si>
  <si>
    <r>
      <t xml:space="preserve">1260 
</t>
    </r>
    <r>
      <rPr>
        <sz val="9"/>
        <rFont val="돋움"/>
        <family val="3"/>
        <charset val="129"/>
      </rPr>
      <t>임의기금인출수입</t>
    </r>
    <phoneticPr fontId="4" type="noConversion"/>
  </si>
  <si>
    <r>
      <t xml:space="preserve">1200 </t>
    </r>
    <r>
      <rPr>
        <sz val="10"/>
        <rFont val="돋움"/>
        <family val="3"/>
        <charset val="129"/>
      </rPr>
      <t>투자와
기타자산수입</t>
    </r>
    <phoneticPr fontId="4" type="noConversion"/>
  </si>
  <si>
    <t>5421              잡수입</t>
    <phoneticPr fontId="4" type="noConversion"/>
  </si>
  <si>
    <t>5420              기타교육수입</t>
    <phoneticPr fontId="4" type="noConversion"/>
  </si>
  <si>
    <t>5411              예금이자</t>
    <phoneticPr fontId="4" type="noConversion"/>
  </si>
  <si>
    <t>5410              예금이자수입</t>
    <phoneticPr fontId="4" type="noConversion"/>
  </si>
  <si>
    <t>5400              교육외수입</t>
    <phoneticPr fontId="4" type="noConversion"/>
  </si>
  <si>
    <t>대학원 종합시험, 외국어시험, 신대원 졸업고사</t>
    <phoneticPr fontId="4" type="noConversion"/>
  </si>
  <si>
    <r>
      <t xml:space="preserve">5339
</t>
    </r>
    <r>
      <rPr>
        <sz val="10"/>
        <rFont val="돋움"/>
        <family val="3"/>
        <charset val="129"/>
      </rPr>
      <t>기타교육부대
수입</t>
    </r>
    <phoneticPr fontId="4" type="noConversion"/>
  </si>
  <si>
    <t>대학원 및 신대원 논문심사수입</t>
    <phoneticPr fontId="4" type="noConversion"/>
  </si>
  <si>
    <t>5331              논문심사료수입</t>
    <phoneticPr fontId="4" type="noConversion"/>
  </si>
  <si>
    <r>
      <t xml:space="preserve">5330  
</t>
    </r>
    <r>
      <rPr>
        <sz val="10"/>
        <rFont val="돋움"/>
        <family val="3"/>
        <charset val="129"/>
      </rPr>
      <t>기타교육부대수입</t>
    </r>
    <r>
      <rPr>
        <sz val="11"/>
        <color theme="1"/>
        <rFont val="맑은 고딕"/>
        <family val="2"/>
        <charset val="129"/>
        <scheme val="minor"/>
      </rPr>
      <t xml:space="preserve">         </t>
    </r>
    <phoneticPr fontId="4" type="noConversion"/>
  </si>
  <si>
    <t>구내서점 전기외 사용료, 도서관 복사비 및 연체
사물함 사용료, 구내식당 월 임대사용료, 장소사용료</t>
    <phoneticPr fontId="4" type="noConversion"/>
  </si>
  <si>
    <t>5322              대여사용료</t>
    <phoneticPr fontId="4" type="noConversion"/>
  </si>
  <si>
    <t>증명발급료</t>
    <phoneticPr fontId="4" type="noConversion"/>
  </si>
  <si>
    <t>5321              증명료</t>
    <phoneticPr fontId="4" type="noConversion"/>
  </si>
  <si>
    <t>5320              증명사용료</t>
    <phoneticPr fontId="4" type="noConversion"/>
  </si>
  <si>
    <t>입시수험료(학부, 신대원, 대학원)</t>
    <phoneticPr fontId="4" type="noConversion"/>
  </si>
  <si>
    <t>5312              수험료</t>
    <phoneticPr fontId="4" type="noConversion"/>
  </si>
  <si>
    <t>5310              입시수수료수입</t>
    <phoneticPr fontId="4" type="noConversion"/>
  </si>
  <si>
    <t>5300              교육부대수입</t>
    <phoneticPr fontId="4" type="noConversion"/>
  </si>
  <si>
    <t>5232              기타국고지원</t>
    <phoneticPr fontId="4" type="noConversion"/>
  </si>
  <si>
    <r>
      <t>국가장학금</t>
    </r>
    <r>
      <rPr>
        <sz val="8"/>
        <rFont val="맑은 고딕"/>
        <family val="3"/>
        <charset val="129"/>
      </rPr>
      <t>Ⅰ,Ⅱ, 장애인도우미, 국가근로장학금</t>
    </r>
    <phoneticPr fontId="3" type="noConversion"/>
  </si>
  <si>
    <t>5231              교과부지원금</t>
    <phoneticPr fontId="4" type="noConversion"/>
  </si>
  <si>
    <t>5230              국고보조금</t>
    <phoneticPr fontId="4" type="noConversion"/>
  </si>
  <si>
    <t>5222              지정기부금</t>
    <phoneticPr fontId="4" type="noConversion"/>
  </si>
  <si>
    <t>5221              일반기부금</t>
    <phoneticPr fontId="4" type="noConversion"/>
  </si>
  <si>
    <t>5220              기부금수입</t>
    <phoneticPr fontId="4" type="noConversion"/>
  </si>
  <si>
    <t>5213
기금회계전입금</t>
    <phoneticPr fontId="4" type="noConversion"/>
  </si>
  <si>
    <t>법인회계로부터 전입금</t>
    <phoneticPr fontId="4" type="noConversion"/>
  </si>
  <si>
    <t>5212      
 법정부담전입금</t>
    <phoneticPr fontId="4" type="noConversion"/>
  </si>
  <si>
    <t>5211              경상비전입금</t>
    <phoneticPr fontId="4" type="noConversion"/>
  </si>
  <si>
    <t>5210              전입금수입</t>
    <phoneticPr fontId="4" type="noConversion"/>
  </si>
  <si>
    <r>
      <t xml:space="preserve">5200            
</t>
    </r>
    <r>
      <rPr>
        <sz val="10"/>
        <rFont val="돋움"/>
        <family val="3"/>
        <charset val="129"/>
      </rPr>
      <t>전입금및기부금</t>
    </r>
    <phoneticPr fontId="4" type="noConversion"/>
  </si>
  <si>
    <t xml:space="preserve"> 어학강좌 수강료, 기타 단기수강료,평생교육원,목회신학원</t>
    <phoneticPr fontId="4" type="noConversion"/>
  </si>
  <si>
    <t>5121
단기수강료</t>
    <phoneticPr fontId="4" type="noConversion"/>
  </si>
  <si>
    <t>5120
단기수강료</t>
    <phoneticPr fontId="4" type="noConversion"/>
  </si>
  <si>
    <t xml:space="preserve">① 대학 : 2,699,000
② 일반대학원 : 156,000
③ 신학대학원 : 910,000
</t>
    <phoneticPr fontId="4" type="noConversion"/>
  </si>
  <si>
    <t>5112              수업료</t>
    <phoneticPr fontId="4" type="noConversion"/>
  </si>
  <si>
    <t>① 대학 : 76,000
② 일반대학원 : 7,000
③ 신학대학원 : 33,000</t>
    <phoneticPr fontId="4" type="noConversion"/>
  </si>
  <si>
    <t>5111              입학금</t>
    <phoneticPr fontId="4" type="noConversion"/>
  </si>
  <si>
    <t>5110              등록금수입</t>
    <phoneticPr fontId="4" type="noConversion"/>
  </si>
  <si>
    <t>5100              등록금수입</t>
    <phoneticPr fontId="4" type="noConversion"/>
  </si>
  <si>
    <t>7) 감</t>
    <phoneticPr fontId="4" type="noConversion"/>
  </si>
  <si>
    <t>6) 증</t>
    <phoneticPr fontId="4" type="noConversion"/>
  </si>
  <si>
    <t>3) 목</t>
    <phoneticPr fontId="4" type="noConversion"/>
  </si>
  <si>
    <t>2) 항</t>
    <phoneticPr fontId="4" type="noConversion"/>
  </si>
  <si>
    <t>1) 관</t>
    <phoneticPr fontId="4" type="noConversion"/>
  </si>
  <si>
    <t>8)  산 출 근 거</t>
    <phoneticPr fontId="4" type="noConversion"/>
  </si>
  <si>
    <t>비          교</t>
    <phoneticPr fontId="4" type="noConversion"/>
  </si>
  <si>
    <t>5)2012 최종   추경예산액</t>
    <phoneticPr fontId="4" type="noConversion"/>
  </si>
  <si>
    <t>4)2013 예산액</t>
    <phoneticPr fontId="4" type="noConversion"/>
  </si>
  <si>
    <t>과          목</t>
    <phoneticPr fontId="4" type="noConversion"/>
  </si>
  <si>
    <t>(단위 : 천원)</t>
    <phoneticPr fontId="4" type="noConversion"/>
  </si>
  <si>
    <t xml:space="preserve">대신대학교 </t>
    <phoneticPr fontId="4" type="noConversion"/>
  </si>
  <si>
    <t>등록금회계(수입의부)</t>
    <phoneticPr fontId="4" type="noConversion"/>
  </si>
  <si>
    <t>(2013. 3. 1 - 2014. 2. 28)</t>
    <phoneticPr fontId="4" type="noConversion"/>
  </si>
  <si>
    <t>2013학년도 등록금회계 자금예산서</t>
    <phoneticPr fontId="4" type="noConversion"/>
  </si>
  <si>
    <t>2013학년도 등록금회계 자금예산서</t>
    <phoneticPr fontId="4" type="noConversion"/>
  </si>
  <si>
    <t>(2013. 3. 1 - 2014. 2. 28)</t>
    <phoneticPr fontId="4" type="noConversion"/>
  </si>
  <si>
    <t>등록금회계(지출의부)</t>
    <phoneticPr fontId="4" type="noConversion"/>
  </si>
  <si>
    <t xml:space="preserve">대신대학교 </t>
    <phoneticPr fontId="4" type="noConversion"/>
  </si>
  <si>
    <t>(단위 : 천원)</t>
    <phoneticPr fontId="4" type="noConversion"/>
  </si>
  <si>
    <t>과          목</t>
    <phoneticPr fontId="4" type="noConversion"/>
  </si>
  <si>
    <t>4)2013 예산액</t>
    <phoneticPr fontId="4" type="noConversion"/>
  </si>
  <si>
    <t>5)2012   최종추경예산액</t>
    <phoneticPr fontId="4" type="noConversion"/>
  </si>
  <si>
    <t>비          교</t>
    <phoneticPr fontId="4" type="noConversion"/>
  </si>
  <si>
    <t>8)  산 출 근 거</t>
    <phoneticPr fontId="4" type="noConversion"/>
  </si>
  <si>
    <t>1) 관</t>
    <phoneticPr fontId="4" type="noConversion"/>
  </si>
  <si>
    <t>2) 항</t>
    <phoneticPr fontId="4" type="noConversion"/>
  </si>
  <si>
    <t>3) 목</t>
    <phoneticPr fontId="4" type="noConversion"/>
  </si>
  <si>
    <t>6) 증</t>
    <phoneticPr fontId="4" type="noConversion"/>
  </si>
  <si>
    <t>7) 감</t>
    <phoneticPr fontId="4" type="noConversion"/>
  </si>
  <si>
    <t>4100              보수</t>
    <phoneticPr fontId="4" type="noConversion"/>
  </si>
  <si>
    <t>4110              교원보수</t>
    <phoneticPr fontId="4" type="noConversion"/>
  </si>
  <si>
    <t>4111              교원급여</t>
    <phoneticPr fontId="4" type="noConversion"/>
  </si>
  <si>
    <t>총장 및 전임교원 급여</t>
    <phoneticPr fontId="4" type="noConversion"/>
  </si>
  <si>
    <t>4112              교원상여금</t>
    <phoneticPr fontId="4" type="noConversion"/>
  </si>
  <si>
    <t xml:space="preserve"> 본봉의 600%</t>
    <phoneticPr fontId="4" type="noConversion"/>
  </si>
  <si>
    <t>4113              교원제수당</t>
    <phoneticPr fontId="4" type="noConversion"/>
  </si>
  <si>
    <t>정근수당: 본봉의 100%  체력단련비: 본봉의 100%
명절(추석, 구정): 본봉의 50% 2회,가정의 달 본봉의50%  
직무, 직책수당, 지도비
비전임교원(명예,초빙, 겸임)
졸업고사 출제수당</t>
    <phoneticPr fontId="4" type="noConversion"/>
  </si>
  <si>
    <t>4114              교원법정부담금</t>
    <phoneticPr fontId="4" type="noConversion"/>
  </si>
  <si>
    <t>사학연금 법정부담금
건강보험 법정부담금</t>
    <phoneticPr fontId="4" type="noConversion"/>
  </si>
  <si>
    <t>4115              시간강의료</t>
    <phoneticPr fontId="4" type="noConversion"/>
  </si>
  <si>
    <t>외래강사 50분 일반(주야) 32  교회음악(실기)27 대학원 32
초과강의료(주야) 12
수강생 70명초과시 150%
계절학기 및 동계어학강좌 강의료</t>
    <phoneticPr fontId="4" type="noConversion"/>
  </si>
  <si>
    <t>4116              특별강의료</t>
    <phoneticPr fontId="4" type="noConversion"/>
  </si>
  <si>
    <t>경건회 강사료(외부 100 내부 20 장거리 200)</t>
    <phoneticPr fontId="4" type="noConversion"/>
  </si>
  <si>
    <t>4117
교원퇴직금</t>
    <phoneticPr fontId="4" type="noConversion"/>
  </si>
  <si>
    <t>4118
조교인건비</t>
    <phoneticPr fontId="4" type="noConversion"/>
  </si>
  <si>
    <t>학과행정조교(신학, 교음,영문,사복,유교,교양,신대원)
일반행정조교(도서관, 전산실)</t>
    <phoneticPr fontId="4" type="noConversion"/>
  </si>
  <si>
    <t>4120              직원보수</t>
    <phoneticPr fontId="4" type="noConversion"/>
  </si>
  <si>
    <t>4121              직원급여</t>
    <phoneticPr fontId="4" type="noConversion"/>
  </si>
  <si>
    <t>정규직원 급여(일반직 및 기능직)</t>
    <phoneticPr fontId="4" type="noConversion"/>
  </si>
  <si>
    <t>4122              직원상여금</t>
    <phoneticPr fontId="4" type="noConversion"/>
  </si>
  <si>
    <t>본봉의 600%</t>
    <phoneticPr fontId="4" type="noConversion"/>
  </si>
  <si>
    <t>4123              직원제수당</t>
    <phoneticPr fontId="4" type="noConversion"/>
  </si>
  <si>
    <t xml:space="preserve">정근수당: 본봉의 100%  체력단련비: 본봉의 100%
명절(추석, 구정): 본봉의 50% 2회, 가정의 달 본봉의50%
직무, 직책, 기타
</t>
    <phoneticPr fontId="4" type="noConversion"/>
  </si>
  <si>
    <t>4124              직원법정부담금</t>
    <phoneticPr fontId="4" type="noConversion"/>
  </si>
  <si>
    <t>사학연금 법정부담금
건강보험 법정부담금
국민연금 법정부담금</t>
    <phoneticPr fontId="4" type="noConversion"/>
  </si>
  <si>
    <t>4125
임시직 인건비</t>
    <phoneticPr fontId="4" type="noConversion"/>
  </si>
  <si>
    <t>임시계약직</t>
    <phoneticPr fontId="4" type="noConversion"/>
  </si>
  <si>
    <t>4126              노임</t>
    <phoneticPr fontId="4" type="noConversion"/>
  </si>
  <si>
    <t>야간경비 1
일일잡부</t>
    <phoneticPr fontId="4" type="noConversion"/>
  </si>
  <si>
    <t>4127
직원퇴직금</t>
    <phoneticPr fontId="4" type="noConversion"/>
  </si>
  <si>
    <t>임시계약직 퇴직
행정조교 퇴직
청소및야간 경비 퇴직</t>
    <phoneticPr fontId="4" type="noConversion"/>
  </si>
  <si>
    <t>4200 
관리운영비</t>
    <phoneticPr fontId="4" type="noConversion"/>
  </si>
  <si>
    <t>4210              시설관리비</t>
    <phoneticPr fontId="4" type="noConversion"/>
  </si>
  <si>
    <t>4211              건축물관리비</t>
    <phoneticPr fontId="4" type="noConversion"/>
  </si>
  <si>
    <t>강의실 보수  , 방수공사,  건물개보수,도색</t>
    <phoneticPr fontId="4" type="noConversion"/>
  </si>
  <si>
    <t>4212              장비관리비</t>
    <phoneticPr fontId="4" type="noConversion"/>
  </si>
  <si>
    <t>교회음악과(피아노 및 올갠 유지보수비)
기타 장비수리</t>
    <phoneticPr fontId="4" type="noConversion"/>
  </si>
  <si>
    <t>4213              조경관리비</t>
    <phoneticPr fontId="4" type="noConversion"/>
  </si>
  <si>
    <t>조경관리(전지작업, 방제 등)</t>
    <phoneticPr fontId="4" type="noConversion"/>
  </si>
  <si>
    <t>4215              시설용역비</t>
    <phoneticPr fontId="4" type="noConversion"/>
  </si>
  <si>
    <t>캡스, 전기안전관리, 방역비, 청소노임</t>
    <phoneticPr fontId="4" type="noConversion"/>
  </si>
  <si>
    <t>4216
보험료</t>
    <phoneticPr fontId="4" type="noConversion"/>
  </si>
  <si>
    <t>건물화재, 자동차, 학생상해, 고둉산재, 재정보증</t>
    <phoneticPr fontId="4" type="noConversion"/>
  </si>
  <si>
    <t>4219              기타시설관리비</t>
    <phoneticPr fontId="4" type="noConversion"/>
  </si>
  <si>
    <t>사택관리비(총장)
관리과(건물관련 유지보수, 물품)</t>
    <phoneticPr fontId="4" type="noConversion"/>
  </si>
  <si>
    <t>4220              일반관리비</t>
    <phoneticPr fontId="4" type="noConversion"/>
  </si>
  <si>
    <t>4221              여비교통비</t>
    <phoneticPr fontId="4" type="noConversion"/>
  </si>
  <si>
    <t xml:space="preserve"> 출장여비,당직비
 급여지급시(처장,직원)
 기타(내빈, 기타업무관련)</t>
    <phoneticPr fontId="4" type="noConversion"/>
  </si>
  <si>
    <t>4222
차량유지비</t>
    <phoneticPr fontId="4" type="noConversion"/>
  </si>
  <si>
    <t>차량용 유류대, 유지보수비, 통행료, 주차, 검사</t>
    <phoneticPr fontId="4" type="noConversion"/>
  </si>
  <si>
    <t>4223              소모품비</t>
    <phoneticPr fontId="4" type="noConversion"/>
  </si>
  <si>
    <t>총무(사무용품, 전산용품, 청소)
비서실
기타</t>
    <phoneticPr fontId="4" type="noConversion"/>
  </si>
  <si>
    <t>4224              인쇄출판비</t>
    <phoneticPr fontId="4" type="noConversion"/>
  </si>
  <si>
    <t>기획(요람, 규정집)4,000, 대신대신문4,000
기타 1,000</t>
    <phoneticPr fontId="4" type="noConversion"/>
  </si>
  <si>
    <t>4225              난방비</t>
    <phoneticPr fontId="4" type="noConversion"/>
  </si>
  <si>
    <t>난방용 유류대</t>
    <phoneticPr fontId="4" type="noConversion"/>
  </si>
  <si>
    <t>4226              전기, 수도료</t>
    <phoneticPr fontId="4" type="noConversion"/>
  </si>
  <si>
    <t xml:space="preserve">① 전기요금 : 
② 수도요금 : 
</t>
    <phoneticPr fontId="4" type="noConversion"/>
  </si>
  <si>
    <t>4227              통신비</t>
    <phoneticPr fontId="4" type="noConversion"/>
  </si>
  <si>
    <t>전화 
인터넷
우편료     
 기타</t>
    <phoneticPr fontId="4" type="noConversion"/>
  </si>
  <si>
    <t>4228              세금과공과</t>
    <phoneticPr fontId="4" type="noConversion"/>
  </si>
  <si>
    <t xml:space="preserve"> 세금(환경개선, 자동차, 하천사용료 등)
 협의회비 :
</t>
    <phoneticPr fontId="4" type="noConversion"/>
  </si>
  <si>
    <t>4229              지급수수료</t>
    <phoneticPr fontId="4" type="noConversion"/>
  </si>
  <si>
    <t xml:space="preserve"> 각종 민원서류 발급 증지대, 기타 수수료</t>
    <phoneticPr fontId="4" type="noConversion"/>
  </si>
  <si>
    <t>4230              운영비</t>
    <phoneticPr fontId="4" type="noConversion"/>
  </si>
  <si>
    <t>4231
복리후생비</t>
    <phoneticPr fontId="4" type="noConversion"/>
  </si>
  <si>
    <t xml:space="preserve">
구내식당(교원)
방학중 교원식대
직원 급량비
회식 및 기타
</t>
    <phoneticPr fontId="4" type="noConversion"/>
  </si>
  <si>
    <t>4232              교육훈련비</t>
    <phoneticPr fontId="4" type="noConversion"/>
  </si>
  <si>
    <t>처장 세미나 참가
직원 세미나 참가
직무관련 교육</t>
    <phoneticPr fontId="4" type="noConversion"/>
  </si>
  <si>
    <t>4233
일반용역비</t>
    <phoneticPr fontId="4" type="noConversion"/>
  </si>
  <si>
    <t>월 유지보수료(부지관련,다솔, 자동발급,도서관, 회계, 급여, 세무, 법률, 홈페이지)
홈페이지 추가개발, 교무과 프로그램업데이트
기타(소송, 감사, 외부세무, 감정평가, 기타)</t>
    <phoneticPr fontId="4" type="noConversion"/>
  </si>
  <si>
    <t>4234              업무추진비</t>
    <phoneticPr fontId="4" type="noConversion"/>
  </si>
  <si>
    <t>접대비(총장)
비서실(경조사비)
총무(선물대, 화환)
기타</t>
    <phoneticPr fontId="4" type="noConversion"/>
  </si>
  <si>
    <t>4235              홍보비</t>
    <phoneticPr fontId="4" type="noConversion"/>
  </si>
  <si>
    <t>입학학생처 관련 홍보 93,000발전기금 관리 홍보7,000     대외협력홍보 20,000(교회음악연구소pod지원10,000, 신학과 지역교회성경대학지원10,000)</t>
    <phoneticPr fontId="4" type="noConversion"/>
  </si>
  <si>
    <t>4236              회의비</t>
    <phoneticPr fontId="4" type="noConversion"/>
  </si>
  <si>
    <t>교원퇴수회 2,000
직원 퇴수회 2,000
기획(자체평가) 7,000, 각종회의1,000</t>
    <phoneticPr fontId="4" type="noConversion"/>
  </si>
  <si>
    <t>4237              행사비</t>
    <phoneticPr fontId="4" type="noConversion"/>
  </si>
  <si>
    <t>학과는 운영비로 신학과 3,000,  음악부2,100
유아교육과 500,    사회복지학과 800, 상담문화영어학부700, 신대원 2,600
행사비 실천처 8,000 총무(입졸업식,기타행사) 15,000
도서관 800, 기획(전산) 500</t>
    <phoneticPr fontId="4" type="noConversion"/>
  </si>
  <si>
    <t>4238              선교비</t>
    <phoneticPr fontId="4" type="noConversion"/>
  </si>
  <si>
    <t>교계및 지역협찬</t>
    <phoneticPr fontId="4" type="noConversion"/>
  </si>
  <si>
    <t>4239              기타운영비</t>
    <phoneticPr fontId="4" type="noConversion"/>
  </si>
  <si>
    <t>평생교육원운영비, 목회신학원운영비</t>
    <phoneticPr fontId="3" type="noConversion"/>
  </si>
  <si>
    <t>4300   연구, 학생경비</t>
    <phoneticPr fontId="4" type="noConversion"/>
  </si>
  <si>
    <t>4310              연구비</t>
    <phoneticPr fontId="4" type="noConversion"/>
  </si>
  <si>
    <t>4311
연구비</t>
    <phoneticPr fontId="4" type="noConversion"/>
  </si>
  <si>
    <t>교원직급별로 지급(총장 및 전임교원)</t>
    <phoneticPr fontId="4" type="noConversion"/>
  </si>
  <si>
    <t>4312              연구관리비</t>
    <phoneticPr fontId="4" type="noConversion"/>
  </si>
  <si>
    <t>업적연구(논문:700, 성악:1,200  그외독주 700)
1년에 1회에 한하여 지급 6,000
연구소 운영비(학생생활, 교회선교, 어학연구, 교회음악,각2,000, 역사문화7,000, 성지언어3,000)</t>
    <phoneticPr fontId="4" type="noConversion"/>
  </si>
  <si>
    <t>4320              학생경비</t>
    <phoneticPr fontId="4" type="noConversion"/>
  </si>
  <si>
    <t>4321              장학금(교외)</t>
    <phoneticPr fontId="4" type="noConversion"/>
  </si>
  <si>
    <r>
      <t>국가근로, 장애인도우미, 국가장학금</t>
    </r>
    <r>
      <rPr>
        <sz val="8"/>
        <rFont val="맑은 고딕"/>
        <family val="3"/>
        <charset val="129"/>
      </rPr>
      <t>Ⅰ</t>
    </r>
    <r>
      <rPr>
        <sz val="8"/>
        <rFont val="돋움"/>
        <family val="3"/>
        <charset val="129"/>
      </rPr>
      <t>,</t>
    </r>
    <r>
      <rPr>
        <sz val="8"/>
        <rFont val="맑은 고딕"/>
        <family val="3"/>
        <charset val="129"/>
      </rPr>
      <t>Ⅱ</t>
    </r>
    <r>
      <rPr>
        <sz val="8"/>
        <rFont val="돋움"/>
        <family val="3"/>
        <charset val="129"/>
      </rPr>
      <t xml:space="preserve"> 
보훈대상자, 지정장학금</t>
    </r>
    <phoneticPr fontId="4" type="noConversion"/>
  </si>
  <si>
    <t>4322              장학금(교내)</t>
    <phoneticPr fontId="4" type="noConversion"/>
  </si>
  <si>
    <t>국가보조장학금 교비대응분, 각종학비감면, 교비근로장학,기금장학금</t>
    <phoneticPr fontId="4" type="noConversion"/>
  </si>
  <si>
    <t>4323              실험실습비</t>
    <phoneticPr fontId="4" type="noConversion"/>
  </si>
  <si>
    <t>복지:1,000
유아:1,000
음악:10,000</t>
    <phoneticPr fontId="4" type="noConversion"/>
  </si>
  <si>
    <t>4324
논문심사료</t>
    <phoneticPr fontId="4" type="noConversion"/>
  </si>
  <si>
    <t>논문심사비 수입범위내에서 지급</t>
    <phoneticPr fontId="4" type="noConversion"/>
  </si>
  <si>
    <t>4325              학생지원비</t>
    <phoneticPr fontId="4" type="noConversion"/>
  </si>
  <si>
    <t>총학   24,000            
동아리 4,000             학보사2,000(카메라1,000)             원우회 13,500         
차기총학 6,000          차기원우회 2,500</t>
    <phoneticPr fontId="4" type="noConversion"/>
  </si>
  <si>
    <t>4329              기타학생경비</t>
    <phoneticPr fontId="4" type="noConversion"/>
  </si>
  <si>
    <t>원우회 3개신학대학원체육대회, 기숙사경비</t>
    <phoneticPr fontId="3" type="noConversion"/>
  </si>
  <si>
    <t>4330              입시관리비</t>
    <phoneticPr fontId="4" type="noConversion"/>
  </si>
  <si>
    <t>4331              입시수당</t>
    <phoneticPr fontId="4" type="noConversion"/>
  </si>
  <si>
    <t>입학시험 수당(전형료 수입범위 내)</t>
    <phoneticPr fontId="4" type="noConversion"/>
  </si>
  <si>
    <t>4332              입시경비</t>
    <phoneticPr fontId="4" type="noConversion"/>
  </si>
  <si>
    <t>입시관련 제경비(전형료 수입범위 내)</t>
    <phoneticPr fontId="4" type="noConversion"/>
  </si>
  <si>
    <t>4400                교육외비용</t>
    <phoneticPr fontId="4" type="noConversion"/>
  </si>
  <si>
    <t>4420                기타교육외비용</t>
    <phoneticPr fontId="4" type="noConversion"/>
  </si>
  <si>
    <t>4421                잡손실</t>
    <phoneticPr fontId="4" type="noConversion"/>
  </si>
  <si>
    <t>4600   예비비</t>
    <phoneticPr fontId="4" type="noConversion"/>
  </si>
  <si>
    <t>4610              예비비</t>
    <phoneticPr fontId="4" type="noConversion"/>
  </si>
  <si>
    <t>4611              예비비</t>
    <phoneticPr fontId="4" type="noConversion"/>
  </si>
  <si>
    <t>1200 투자와                  기타자산지출</t>
    <phoneticPr fontId="4" type="noConversion"/>
  </si>
  <si>
    <t>1260                  임의기금적립</t>
    <phoneticPr fontId="4" type="noConversion"/>
  </si>
  <si>
    <t>1263
임의건축기금적립</t>
    <phoneticPr fontId="4" type="noConversion"/>
  </si>
  <si>
    <t>1264
임의장학기금적립</t>
    <phoneticPr fontId="4" type="noConversion"/>
  </si>
  <si>
    <t>1266                  임의기타기금적립</t>
    <phoneticPr fontId="4" type="noConversion"/>
  </si>
  <si>
    <t>1300 고정자산                              매입지출</t>
    <phoneticPr fontId="4" type="noConversion"/>
  </si>
  <si>
    <t>1310 유형
고정자산지출</t>
    <phoneticPr fontId="4" type="noConversion"/>
  </si>
  <si>
    <t>1311                                토지매입비</t>
    <phoneticPr fontId="4" type="noConversion"/>
  </si>
  <si>
    <t>1314                                기계기구매입비</t>
    <phoneticPr fontId="4" type="noConversion"/>
  </si>
  <si>
    <t>기획(전산) 44,000
악기구매 9,000, 방송10,000
총무 20,000, 기타5,000</t>
    <phoneticPr fontId="4" type="noConversion"/>
  </si>
  <si>
    <t>1315                                집기비품매입</t>
    <phoneticPr fontId="4" type="noConversion"/>
  </si>
  <si>
    <t>도서관 서가류
책걸상
사무용 가구
기타 집기류</t>
    <phoneticPr fontId="4" type="noConversion"/>
  </si>
  <si>
    <t>1317                                도서구입비</t>
    <phoneticPr fontId="4" type="noConversion"/>
  </si>
  <si>
    <t>도서구입, 월간행물, 신청도서, 해외도서</t>
    <phoneticPr fontId="4" type="noConversion"/>
  </si>
  <si>
    <t>1319                                건설가계정</t>
    <phoneticPr fontId="4" type="noConversion"/>
  </si>
  <si>
    <t>종합관 건축비</t>
    <phoneticPr fontId="4" type="noConversion"/>
  </si>
  <si>
    <t>2200
고정부채상환</t>
    <phoneticPr fontId="4" type="noConversion"/>
  </si>
  <si>
    <t>2220
고정부채상환</t>
    <phoneticPr fontId="4" type="noConversion"/>
  </si>
  <si>
    <t>2221 임대보증금환급</t>
    <phoneticPr fontId="4" type="noConversion"/>
  </si>
  <si>
    <t>미사용차기
이월자금</t>
    <phoneticPr fontId="4" type="noConversion"/>
  </si>
  <si>
    <t>차 기 이 월 자 금</t>
    <phoneticPr fontId="4" type="noConversion"/>
  </si>
  <si>
    <t>자 금 지 출 총 계</t>
    <phoneticPr fontId="4" type="noConversion"/>
  </si>
  <si>
    <t>2013학년도 기금회계 자금예산서</t>
    <phoneticPr fontId="4" type="noConversion"/>
  </si>
  <si>
    <t>(2013. 3. 1 - 2014. 2. 28)</t>
    <phoneticPr fontId="4" type="noConversion"/>
  </si>
  <si>
    <t>기금회계(수입의부)</t>
    <phoneticPr fontId="4" type="noConversion"/>
  </si>
  <si>
    <t xml:space="preserve">대신대학교 </t>
    <phoneticPr fontId="4" type="noConversion"/>
  </si>
  <si>
    <t>(단위 : 천원)</t>
    <phoneticPr fontId="4" type="noConversion"/>
  </si>
  <si>
    <t>과          목</t>
    <phoneticPr fontId="4" type="noConversion"/>
  </si>
  <si>
    <t>4)2013년 예산액</t>
    <phoneticPr fontId="4" type="noConversion"/>
  </si>
  <si>
    <t>5)2012년 최종추경예산액</t>
    <phoneticPr fontId="4" type="noConversion"/>
  </si>
  <si>
    <t>비          교</t>
    <phoneticPr fontId="4" type="noConversion"/>
  </si>
  <si>
    <t>8)  산 출 근 거</t>
    <phoneticPr fontId="4" type="noConversion"/>
  </si>
  <si>
    <t>1) 관</t>
    <phoneticPr fontId="4" type="noConversion"/>
  </si>
  <si>
    <t>2) 항</t>
    <phoneticPr fontId="4" type="noConversion"/>
  </si>
  <si>
    <t>3) 목</t>
    <phoneticPr fontId="4" type="noConversion"/>
  </si>
  <si>
    <t>6) 증</t>
    <phoneticPr fontId="4" type="noConversion"/>
  </si>
  <si>
    <t>7) 감</t>
    <phoneticPr fontId="4" type="noConversion"/>
  </si>
  <si>
    <r>
      <t xml:space="preserve">5200            
</t>
    </r>
    <r>
      <rPr>
        <sz val="10"/>
        <rFont val="돋움"/>
        <family val="3"/>
        <charset val="129"/>
      </rPr>
      <t>전입금및기부금</t>
    </r>
    <phoneticPr fontId="4" type="noConversion"/>
  </si>
  <si>
    <t>5210            
전입금수입</t>
    <phoneticPr fontId="4" type="noConversion"/>
  </si>
  <si>
    <t>5211              경상비전입금</t>
    <phoneticPr fontId="4" type="noConversion"/>
  </si>
  <si>
    <t>5220              기부금수입</t>
    <phoneticPr fontId="4" type="noConversion"/>
  </si>
  <si>
    <t>5221              일반기부금</t>
    <phoneticPr fontId="4" type="noConversion"/>
  </si>
  <si>
    <t>교회, 경건회, 일반후원금, 수련회 헌금</t>
    <phoneticPr fontId="4" type="noConversion"/>
  </si>
  <si>
    <t>5222              지정기부금</t>
    <phoneticPr fontId="4" type="noConversion"/>
  </si>
  <si>
    <t>장학기부금, 지정기부금</t>
    <phoneticPr fontId="4" type="noConversion"/>
  </si>
  <si>
    <t>5400              교육외수입</t>
    <phoneticPr fontId="4" type="noConversion"/>
  </si>
  <si>
    <t>5410              예금이자수입</t>
    <phoneticPr fontId="4" type="noConversion"/>
  </si>
  <si>
    <t>5411              예금이자</t>
    <phoneticPr fontId="4" type="noConversion"/>
  </si>
  <si>
    <t>예금이자</t>
    <phoneticPr fontId="3" type="noConversion"/>
  </si>
  <si>
    <r>
      <t xml:space="preserve">1200 </t>
    </r>
    <r>
      <rPr>
        <sz val="10"/>
        <rFont val="돋움"/>
        <family val="3"/>
        <charset val="129"/>
      </rPr>
      <t>투자와
기타자산수입</t>
    </r>
    <phoneticPr fontId="4" type="noConversion"/>
  </si>
  <si>
    <r>
      <t>1260 
임의</t>
    </r>
    <r>
      <rPr>
        <sz val="10"/>
        <rFont val="돋움"/>
        <family val="3"/>
        <charset val="129"/>
      </rPr>
      <t>기금인출수입</t>
    </r>
    <phoneticPr fontId="4" type="noConversion"/>
  </si>
  <si>
    <t>1263임의건축기금 인출</t>
    <phoneticPr fontId="4" type="noConversion"/>
  </si>
  <si>
    <t>1264임의장학기금 인출</t>
    <phoneticPr fontId="4" type="noConversion"/>
  </si>
  <si>
    <t>소망장학기금, 백암장학기금, 대신장학기금</t>
    <phoneticPr fontId="3" type="noConversion"/>
  </si>
  <si>
    <t>1269임의기타기금 인출</t>
    <phoneticPr fontId="4" type="noConversion"/>
  </si>
  <si>
    <t>기타기금 인출(종합관 건축비 충당)</t>
    <phoneticPr fontId="3" type="noConversion"/>
  </si>
  <si>
    <t>전기이월자금</t>
    <phoneticPr fontId="4" type="noConversion"/>
  </si>
  <si>
    <t>자 금 수 입 총 계</t>
    <phoneticPr fontId="4" type="noConversion"/>
  </si>
  <si>
    <t>2013학년도 기금회계 자금예산서</t>
    <phoneticPr fontId="4" type="noConversion"/>
  </si>
  <si>
    <t>(2013. 3. 1 - 2014. 2. 28)</t>
    <phoneticPr fontId="4" type="noConversion"/>
  </si>
  <si>
    <t>기금회계(지출의부)</t>
    <phoneticPr fontId="4" type="noConversion"/>
  </si>
  <si>
    <t xml:space="preserve">대신대학교 </t>
    <phoneticPr fontId="4" type="noConversion"/>
  </si>
  <si>
    <t>(단위 : 천원)</t>
    <phoneticPr fontId="4" type="noConversion"/>
  </si>
  <si>
    <t>과          목</t>
    <phoneticPr fontId="4" type="noConversion"/>
  </si>
  <si>
    <t>4)2013 예산액</t>
    <phoneticPr fontId="4" type="noConversion"/>
  </si>
  <si>
    <t>5)2012 최종    추경예산액</t>
    <phoneticPr fontId="4" type="noConversion"/>
  </si>
  <si>
    <t>비          교</t>
    <phoneticPr fontId="4" type="noConversion"/>
  </si>
  <si>
    <t>8)  산 출 근 거</t>
    <phoneticPr fontId="4" type="noConversion"/>
  </si>
  <si>
    <t>1) 관</t>
    <phoneticPr fontId="4" type="noConversion"/>
  </si>
  <si>
    <t>2) 항</t>
    <phoneticPr fontId="4" type="noConversion"/>
  </si>
  <si>
    <t>3) 목</t>
    <phoneticPr fontId="4" type="noConversion"/>
  </si>
  <si>
    <t>6) 증</t>
    <phoneticPr fontId="4" type="noConversion"/>
  </si>
  <si>
    <t>7) 감</t>
    <phoneticPr fontId="4" type="noConversion"/>
  </si>
  <si>
    <t>4200 
관리운영비</t>
    <phoneticPr fontId="4" type="noConversion"/>
  </si>
  <si>
    <t>4239              기타운영비</t>
    <phoneticPr fontId="4" type="noConversion"/>
  </si>
  <si>
    <t>4300               연구,학생경비</t>
    <phoneticPr fontId="4" type="noConversion"/>
  </si>
  <si>
    <t>4320              학생경비</t>
    <phoneticPr fontId="4" type="noConversion"/>
  </si>
  <si>
    <t>4321              교외장학금</t>
    <phoneticPr fontId="4" type="noConversion"/>
  </si>
  <si>
    <t>장학기부금 및 기금 장학금 지출</t>
    <phoneticPr fontId="3" type="noConversion"/>
  </si>
  <si>
    <t>4322              교내장학금</t>
    <phoneticPr fontId="4" type="noConversion"/>
  </si>
  <si>
    <t>4500              전출금</t>
    <phoneticPr fontId="4" type="noConversion"/>
  </si>
  <si>
    <t>4510              전출금</t>
    <phoneticPr fontId="4" type="noConversion"/>
  </si>
  <si>
    <t>4518  등록금            회계전출금</t>
    <phoneticPr fontId="4" type="noConversion"/>
  </si>
  <si>
    <t>4600              예비비</t>
    <phoneticPr fontId="4" type="noConversion"/>
  </si>
  <si>
    <t>1260                  임의기금적립</t>
    <phoneticPr fontId="4" type="noConversion"/>
  </si>
  <si>
    <t>1263
임의건축
기금적립</t>
    <phoneticPr fontId="4" type="noConversion"/>
  </si>
  <si>
    <t>1264
임의장학
기금적립</t>
    <phoneticPr fontId="4" type="noConversion"/>
  </si>
  <si>
    <t>백암, 대신 장학기금 적립</t>
    <phoneticPr fontId="4" type="noConversion"/>
  </si>
  <si>
    <t>1266                  임의기타
기금적립</t>
    <phoneticPr fontId="4" type="noConversion"/>
  </si>
  <si>
    <t>2013학년도 교비 자금예산서</t>
    <phoneticPr fontId="4" type="noConversion"/>
  </si>
  <si>
    <t>교비회계(수입의부)</t>
    <phoneticPr fontId="4" type="noConversion"/>
  </si>
  <si>
    <t>단위:1,000원</t>
    <phoneticPr fontId="3" type="noConversion"/>
  </si>
  <si>
    <t>2013            등록금 회계</t>
    <phoneticPr fontId="3" type="noConversion"/>
  </si>
  <si>
    <t>2013            기금 회계</t>
    <phoneticPr fontId="3" type="noConversion"/>
  </si>
  <si>
    <t>내부거래</t>
    <phoneticPr fontId="3" type="noConversion"/>
  </si>
  <si>
    <t>2013
본 예산</t>
    <phoneticPr fontId="4" type="noConversion"/>
  </si>
  <si>
    <t>2012 최종      추경예산</t>
    <phoneticPr fontId="4" type="noConversion"/>
  </si>
  <si>
    <t xml:space="preserve"> 관</t>
    <phoneticPr fontId="4" type="noConversion"/>
  </si>
  <si>
    <t xml:space="preserve"> 항</t>
    <phoneticPr fontId="4" type="noConversion"/>
  </si>
  <si>
    <t xml:space="preserve"> 목</t>
    <phoneticPr fontId="4" type="noConversion"/>
  </si>
  <si>
    <t xml:space="preserve"> 증</t>
    <phoneticPr fontId="4" type="noConversion"/>
  </si>
  <si>
    <t xml:space="preserve"> 감</t>
    <phoneticPr fontId="4" type="noConversion"/>
  </si>
  <si>
    <t>5100              등록금수입</t>
    <phoneticPr fontId="4" type="noConversion"/>
  </si>
  <si>
    <t>5110              등록금수입</t>
    <phoneticPr fontId="4" type="noConversion"/>
  </si>
  <si>
    <t>5111              입학금</t>
    <phoneticPr fontId="4" type="noConversion"/>
  </si>
  <si>
    <t>5112              수업료</t>
    <phoneticPr fontId="4" type="noConversion"/>
  </si>
  <si>
    <t>5121
단기수강료</t>
    <phoneticPr fontId="4" type="noConversion"/>
  </si>
  <si>
    <r>
      <t xml:space="preserve">5200            
</t>
    </r>
    <r>
      <rPr>
        <sz val="10"/>
        <rFont val="돋움"/>
        <family val="3"/>
        <charset val="129"/>
      </rPr>
      <t>전입금및기부금</t>
    </r>
    <phoneticPr fontId="4" type="noConversion"/>
  </si>
  <si>
    <t>5211              경상비전입금</t>
    <phoneticPr fontId="4" type="noConversion"/>
  </si>
  <si>
    <t>5212      
 법정부담전입금</t>
    <phoneticPr fontId="4" type="noConversion"/>
  </si>
  <si>
    <t>5219
기금회계전입금</t>
    <phoneticPr fontId="4" type="noConversion"/>
  </si>
  <si>
    <t>5220              기부금수입</t>
    <phoneticPr fontId="4" type="noConversion"/>
  </si>
  <si>
    <t>5221              일반기부금</t>
    <phoneticPr fontId="4" type="noConversion"/>
  </si>
  <si>
    <t>5231
교과부보조금</t>
    <phoneticPr fontId="3" type="noConversion"/>
  </si>
  <si>
    <t>5232             기타국고지원</t>
    <phoneticPr fontId="4" type="noConversion"/>
  </si>
  <si>
    <t>5312              수험료</t>
    <phoneticPr fontId="4" type="noConversion"/>
  </si>
  <si>
    <t>5320              증명사용료</t>
    <phoneticPr fontId="4" type="noConversion"/>
  </si>
  <si>
    <t>5321              증명료</t>
    <phoneticPr fontId="4" type="noConversion"/>
  </si>
  <si>
    <t>5322              대여사용료</t>
    <phoneticPr fontId="4" type="noConversion"/>
  </si>
  <si>
    <r>
      <t xml:space="preserve">5330  
</t>
    </r>
    <r>
      <rPr>
        <sz val="10"/>
        <rFont val="돋움"/>
        <family val="3"/>
        <charset val="129"/>
      </rPr>
      <t>기타교육부대수입</t>
    </r>
    <r>
      <rPr>
        <sz val="11"/>
        <color theme="1"/>
        <rFont val="맑은 고딕"/>
        <family val="2"/>
        <charset val="129"/>
        <scheme val="minor"/>
      </rPr>
      <t xml:space="preserve">         </t>
    </r>
    <phoneticPr fontId="4" type="noConversion"/>
  </si>
  <si>
    <r>
      <t xml:space="preserve">5331              </t>
    </r>
    <r>
      <rPr>
        <sz val="10"/>
        <rFont val="돋움"/>
        <family val="3"/>
        <charset val="129"/>
      </rPr>
      <t>논문심사료수입</t>
    </r>
    <phoneticPr fontId="4" type="noConversion"/>
  </si>
  <si>
    <r>
      <t xml:space="preserve">5339
</t>
    </r>
    <r>
      <rPr>
        <sz val="9"/>
        <rFont val="돋움"/>
        <family val="3"/>
        <charset val="129"/>
      </rPr>
      <t>기타교육부대수입</t>
    </r>
    <phoneticPr fontId="4" type="noConversion"/>
  </si>
  <si>
    <t>5400              교육외수입</t>
    <phoneticPr fontId="4" type="noConversion"/>
  </si>
  <si>
    <t>5410              예금이자수입</t>
    <phoneticPr fontId="4" type="noConversion"/>
  </si>
  <si>
    <t>5411              예금이자</t>
    <phoneticPr fontId="4" type="noConversion"/>
  </si>
  <si>
    <r>
      <t xml:space="preserve">1200 </t>
    </r>
    <r>
      <rPr>
        <sz val="10"/>
        <rFont val="돋움"/>
        <family val="3"/>
        <charset val="129"/>
      </rPr>
      <t>투자와
기타자산수입</t>
    </r>
    <phoneticPr fontId="4" type="noConversion"/>
  </si>
  <si>
    <r>
      <t>1260 
임의</t>
    </r>
    <r>
      <rPr>
        <sz val="10"/>
        <rFont val="돋움"/>
        <family val="3"/>
        <charset val="129"/>
      </rPr>
      <t>기금인출수입</t>
    </r>
    <phoneticPr fontId="4" type="noConversion"/>
  </si>
  <si>
    <r>
      <t xml:space="preserve">1263
</t>
    </r>
    <r>
      <rPr>
        <sz val="9"/>
        <rFont val="돋움"/>
        <family val="3"/>
        <charset val="129"/>
      </rPr>
      <t xml:space="preserve">임의건축기금 인출 </t>
    </r>
    <phoneticPr fontId="4" type="noConversion"/>
  </si>
  <si>
    <r>
      <t xml:space="preserve">1264
</t>
    </r>
    <r>
      <rPr>
        <sz val="9"/>
        <rFont val="돋움"/>
        <family val="3"/>
        <charset val="129"/>
      </rPr>
      <t>임의장학기금 인출</t>
    </r>
    <phoneticPr fontId="4" type="noConversion"/>
  </si>
  <si>
    <r>
      <t xml:space="preserve">1266              </t>
    </r>
    <r>
      <rPr>
        <sz val="9"/>
        <rFont val="돋움"/>
        <family val="3"/>
        <charset val="129"/>
      </rPr>
      <t>임의기타기금 인출</t>
    </r>
    <phoneticPr fontId="4" type="noConversion"/>
  </si>
  <si>
    <t>전기이월자금</t>
    <phoneticPr fontId="4" type="noConversion"/>
  </si>
  <si>
    <t>자 금 수 입 총 계</t>
    <phoneticPr fontId="4" type="noConversion"/>
  </si>
  <si>
    <t>2013학년도 교비 자금예산서</t>
    <phoneticPr fontId="4" type="noConversion"/>
  </si>
  <si>
    <t>교비회계(지출의부)</t>
    <phoneticPr fontId="4" type="noConversion"/>
  </si>
  <si>
    <t>단위:1,000원</t>
    <phoneticPr fontId="3" type="noConversion"/>
  </si>
  <si>
    <t>2013                 등록금 회계</t>
    <phoneticPr fontId="3" type="noConversion"/>
  </si>
  <si>
    <t>2013                 기금회계</t>
    <phoneticPr fontId="3" type="noConversion"/>
  </si>
  <si>
    <t>내부거래
제거</t>
    <phoneticPr fontId="3" type="noConversion"/>
  </si>
  <si>
    <t>2013  본 예산</t>
    <phoneticPr fontId="4" type="noConversion"/>
  </si>
  <si>
    <t>2012  최종          추경예산</t>
    <phoneticPr fontId="4" type="noConversion"/>
  </si>
  <si>
    <t xml:space="preserve"> 관</t>
    <phoneticPr fontId="4" type="noConversion"/>
  </si>
  <si>
    <t xml:space="preserve"> 항</t>
    <phoneticPr fontId="4" type="noConversion"/>
  </si>
  <si>
    <t xml:space="preserve"> 목</t>
    <phoneticPr fontId="4" type="noConversion"/>
  </si>
  <si>
    <t xml:space="preserve"> 증</t>
    <phoneticPr fontId="4" type="noConversion"/>
  </si>
  <si>
    <t xml:space="preserve"> 감</t>
    <phoneticPr fontId="4" type="noConversion"/>
  </si>
  <si>
    <t>4100         보수</t>
    <phoneticPr fontId="4" type="noConversion"/>
  </si>
  <si>
    <t>4110              교원보수</t>
    <phoneticPr fontId="4" type="noConversion"/>
  </si>
  <si>
    <t>4112              교원상여금</t>
    <phoneticPr fontId="4" type="noConversion"/>
  </si>
  <si>
    <t>4113              교원제수당</t>
    <phoneticPr fontId="4" type="noConversion"/>
  </si>
  <si>
    <t>4114              교원법정부담금</t>
    <phoneticPr fontId="4" type="noConversion"/>
  </si>
  <si>
    <t>4115              시간강의료</t>
    <phoneticPr fontId="4" type="noConversion"/>
  </si>
  <si>
    <t>4116              특별강의료</t>
    <phoneticPr fontId="4" type="noConversion"/>
  </si>
  <si>
    <t>4117
교원퇴직금</t>
    <phoneticPr fontId="4" type="noConversion"/>
  </si>
  <si>
    <t>4118
조교인건비</t>
    <phoneticPr fontId="4" type="noConversion"/>
  </si>
  <si>
    <t>4120              직원보수</t>
    <phoneticPr fontId="4" type="noConversion"/>
  </si>
  <si>
    <t>4121              직원급여</t>
    <phoneticPr fontId="4" type="noConversion"/>
  </si>
  <si>
    <t>4122              직원상여금</t>
    <phoneticPr fontId="4" type="noConversion"/>
  </si>
  <si>
    <t>4123              직원제수당</t>
    <phoneticPr fontId="4" type="noConversion"/>
  </si>
  <si>
    <t>4124              직원법정부담금</t>
    <phoneticPr fontId="4" type="noConversion"/>
  </si>
  <si>
    <t>4125
임시직 인건비</t>
    <phoneticPr fontId="4" type="noConversion"/>
  </si>
  <si>
    <t>4126              노임</t>
    <phoneticPr fontId="4" type="noConversion"/>
  </si>
  <si>
    <t>4127
직원퇴직금</t>
    <phoneticPr fontId="4" type="noConversion"/>
  </si>
  <si>
    <t>4210              시설관리비</t>
    <phoneticPr fontId="4" type="noConversion"/>
  </si>
  <si>
    <t>4211              건축물관리비</t>
    <phoneticPr fontId="4" type="noConversion"/>
  </si>
  <si>
    <t>4212              장비관리비</t>
    <phoneticPr fontId="4" type="noConversion"/>
  </si>
  <si>
    <t>4213              조경관리비</t>
    <phoneticPr fontId="4" type="noConversion"/>
  </si>
  <si>
    <t>4215              시설용역비</t>
    <phoneticPr fontId="4" type="noConversion"/>
  </si>
  <si>
    <t>4216
보험료</t>
    <phoneticPr fontId="4" type="noConversion"/>
  </si>
  <si>
    <t>4219   기타시설관리비</t>
    <phoneticPr fontId="4" type="noConversion"/>
  </si>
  <si>
    <t>4220              일반관리비</t>
    <phoneticPr fontId="4" type="noConversion"/>
  </si>
  <si>
    <t>4221              여비교통비</t>
    <phoneticPr fontId="4" type="noConversion"/>
  </si>
  <si>
    <t>4222
차량유지비</t>
    <phoneticPr fontId="4" type="noConversion"/>
  </si>
  <si>
    <t>4232              교육훈련비</t>
    <phoneticPr fontId="4" type="noConversion"/>
  </si>
  <si>
    <t>4233
일반용역비</t>
    <phoneticPr fontId="4" type="noConversion"/>
  </si>
  <si>
    <t>4234              업무추진비</t>
    <phoneticPr fontId="4" type="noConversion"/>
  </si>
  <si>
    <t>4237              행사비</t>
    <phoneticPr fontId="4" type="noConversion"/>
  </si>
  <si>
    <t>4238              선교비</t>
    <phoneticPr fontId="4" type="noConversion"/>
  </si>
  <si>
    <t>4300               연구,학생경비</t>
    <phoneticPr fontId="4" type="noConversion"/>
  </si>
  <si>
    <t>4310              연구비</t>
    <phoneticPr fontId="4" type="noConversion"/>
  </si>
  <si>
    <t>4311
연구비</t>
    <phoneticPr fontId="4" type="noConversion"/>
  </si>
  <si>
    <t>4312           
   연구관리비</t>
    <phoneticPr fontId="4" type="noConversion"/>
  </si>
  <si>
    <t>4320              학생경비</t>
    <phoneticPr fontId="4" type="noConversion"/>
  </si>
  <si>
    <t>4321             
교외장학금</t>
    <phoneticPr fontId="4" type="noConversion"/>
  </si>
  <si>
    <t>4322              교내장학금</t>
    <phoneticPr fontId="4" type="noConversion"/>
  </si>
  <si>
    <t>4323              실험실습비</t>
    <phoneticPr fontId="4" type="noConversion"/>
  </si>
  <si>
    <t>4325              학생지원비</t>
    <phoneticPr fontId="4" type="noConversion"/>
  </si>
  <si>
    <t>4400           
   교육외비용</t>
    <phoneticPr fontId="4" type="noConversion"/>
  </si>
  <si>
    <r>
      <t xml:space="preserve">4420              </t>
    </r>
    <r>
      <rPr>
        <sz val="10"/>
        <rFont val="돋움"/>
        <family val="3"/>
        <charset val="129"/>
      </rPr>
      <t>기타교육외비용</t>
    </r>
    <phoneticPr fontId="4" type="noConversion"/>
  </si>
  <si>
    <t>4421              잡손실</t>
    <phoneticPr fontId="4" type="noConversion"/>
  </si>
  <si>
    <t>4500           
   전출금</t>
    <phoneticPr fontId="4" type="noConversion"/>
  </si>
  <si>
    <t>4510           
   전출금</t>
    <phoneticPr fontId="4" type="noConversion"/>
  </si>
  <si>
    <t>4518 등록금           
   회계전출금</t>
    <phoneticPr fontId="4" type="noConversion"/>
  </si>
  <si>
    <t>4600           
   예비비</t>
    <phoneticPr fontId="4" type="noConversion"/>
  </si>
  <si>
    <t>1264
임의장학기금적립</t>
    <phoneticPr fontId="4" type="noConversion"/>
  </si>
  <si>
    <t>2221  임대보증금환급</t>
    <phoneticPr fontId="4" type="noConversion"/>
  </si>
  <si>
    <t>2013학년도  법인일반업무회계 자금예산서</t>
    <phoneticPr fontId="4" type="noConversion"/>
  </si>
  <si>
    <t>(2013. 03. 01 - 2014. 02. 28)</t>
    <phoneticPr fontId="4" type="noConversion"/>
  </si>
  <si>
    <t>법인회계(수입의 부)</t>
    <phoneticPr fontId="4" type="noConversion"/>
  </si>
  <si>
    <t>학교법인 대구신학원</t>
    <phoneticPr fontId="4" type="noConversion"/>
  </si>
  <si>
    <t>(단위 : 천원)</t>
    <phoneticPr fontId="4" type="noConversion"/>
  </si>
  <si>
    <t>과          목</t>
    <phoneticPr fontId="4" type="noConversion"/>
  </si>
  <si>
    <t>4) 2013 예산액</t>
    <phoneticPr fontId="4" type="noConversion"/>
  </si>
  <si>
    <t>5)2012추경예산액</t>
    <phoneticPr fontId="4" type="noConversion"/>
  </si>
  <si>
    <t>비          교</t>
    <phoneticPr fontId="4" type="noConversion"/>
  </si>
  <si>
    <t>8) 산 출 근 거</t>
    <phoneticPr fontId="4" type="noConversion"/>
  </si>
  <si>
    <t>1)관</t>
    <phoneticPr fontId="4" type="noConversion"/>
  </si>
  <si>
    <t>2)항</t>
    <phoneticPr fontId="4" type="noConversion"/>
  </si>
  <si>
    <t>3)목</t>
    <phoneticPr fontId="4" type="noConversion"/>
  </si>
  <si>
    <t>6)증</t>
    <phoneticPr fontId="4" type="noConversion"/>
  </si>
  <si>
    <t>7)감</t>
    <phoneticPr fontId="4" type="noConversion"/>
  </si>
  <si>
    <t>5200  전입금
 및 기부수입</t>
    <phoneticPr fontId="4" type="noConversion"/>
  </si>
  <si>
    <t>5220    
기부금수입</t>
    <phoneticPr fontId="4" type="noConversion"/>
  </si>
  <si>
    <t>5221
일반기부금</t>
    <phoneticPr fontId="4" type="noConversion"/>
  </si>
  <si>
    <t>노회보조금,이사부담금</t>
    <phoneticPr fontId="4" type="noConversion"/>
  </si>
  <si>
    <t>5222
지정기부금</t>
    <phoneticPr fontId="4" type="noConversion"/>
  </si>
  <si>
    <t>발전기금</t>
    <phoneticPr fontId="4" type="noConversion"/>
  </si>
  <si>
    <t>5223
연구기부금</t>
    <phoneticPr fontId="4" type="noConversion"/>
  </si>
  <si>
    <t>연구기부금</t>
    <phoneticPr fontId="4" type="noConversion"/>
  </si>
  <si>
    <t>5400
교육외수입</t>
    <phoneticPr fontId="4" type="noConversion"/>
  </si>
  <si>
    <t>5410       
예금이자수입</t>
    <phoneticPr fontId="4" type="noConversion"/>
  </si>
  <si>
    <t>5411 
예금이자</t>
    <phoneticPr fontId="4" type="noConversion"/>
  </si>
  <si>
    <t>5420 기타
교육외 수입</t>
    <phoneticPr fontId="4" type="noConversion"/>
  </si>
  <si>
    <t>5421
잡수입</t>
    <phoneticPr fontId="4" type="noConversion"/>
  </si>
  <si>
    <t>5430
수익재산수입</t>
    <phoneticPr fontId="4" type="noConversion"/>
  </si>
  <si>
    <t>5431
임대료수입</t>
    <phoneticPr fontId="4" type="noConversion"/>
  </si>
  <si>
    <t>성암교회 월 임대료, 토지임대료</t>
    <phoneticPr fontId="4" type="noConversion"/>
  </si>
  <si>
    <t>1200 투자와
기타자산수입</t>
    <phoneticPr fontId="4" type="noConversion"/>
  </si>
  <si>
    <t>1260 임의기금
인출수입</t>
    <phoneticPr fontId="4" type="noConversion"/>
  </si>
  <si>
    <t>1266 임의기타
기금인출</t>
    <phoneticPr fontId="4" type="noConversion"/>
  </si>
  <si>
    <t>2200
고정부채입금</t>
    <phoneticPr fontId="4" type="noConversion"/>
  </si>
  <si>
    <t>2220
기타고정부채</t>
    <phoneticPr fontId="4" type="noConversion"/>
  </si>
  <si>
    <t>2221
임대보증금수입</t>
    <phoneticPr fontId="4" type="noConversion"/>
  </si>
  <si>
    <t>미사용 전기이월자금</t>
    <phoneticPr fontId="4" type="noConversion"/>
  </si>
  <si>
    <t xml:space="preserve"> 자금 수입 총계</t>
    <phoneticPr fontId="4" type="noConversion"/>
  </si>
  <si>
    <t>2012학년도 법인일반업무회계 자금예산서</t>
    <phoneticPr fontId="4" type="noConversion"/>
  </si>
  <si>
    <t>(2012. 03. 01 - 2013. 02. 29)</t>
    <phoneticPr fontId="4" type="noConversion"/>
  </si>
  <si>
    <t>법인회계(지출의부)</t>
    <phoneticPr fontId="4" type="noConversion"/>
  </si>
  <si>
    <t>4) 2012
 추경 예산액</t>
    <phoneticPr fontId="4" type="noConversion"/>
  </si>
  <si>
    <t>4)2012
본 예산액</t>
    <phoneticPr fontId="4" type="noConversion"/>
  </si>
  <si>
    <t>8)  산 출 근 거</t>
    <phoneticPr fontId="4" type="noConversion"/>
  </si>
  <si>
    <t>1) 관</t>
    <phoneticPr fontId="4" type="noConversion"/>
  </si>
  <si>
    <t>2) 항</t>
    <phoneticPr fontId="4" type="noConversion"/>
  </si>
  <si>
    <t>3) 목</t>
    <phoneticPr fontId="4" type="noConversion"/>
  </si>
  <si>
    <t>6) 증</t>
    <phoneticPr fontId="4" type="noConversion"/>
  </si>
  <si>
    <t>7) 감</t>
    <phoneticPr fontId="4" type="noConversion"/>
  </si>
  <si>
    <t>4100            인건비</t>
    <phoneticPr fontId="4" type="noConversion"/>
  </si>
  <si>
    <t>4120                     직원인건비</t>
    <phoneticPr fontId="4" type="noConversion"/>
  </si>
  <si>
    <t>4121
직원급여</t>
    <phoneticPr fontId="4" type="noConversion"/>
  </si>
  <si>
    <t xml:space="preserve"> </t>
    <phoneticPr fontId="4" type="noConversion"/>
  </si>
  <si>
    <t>4200            관리운영비</t>
    <phoneticPr fontId="4" type="noConversion"/>
  </si>
  <si>
    <t>4210                     시설관리비</t>
    <phoneticPr fontId="4" type="noConversion"/>
  </si>
  <si>
    <t>4211
건축물관리비</t>
    <phoneticPr fontId="4" type="noConversion"/>
  </si>
  <si>
    <t>수익용 건물 수선비,관리비</t>
    <phoneticPr fontId="4" type="noConversion"/>
  </si>
  <si>
    <t>4216
보험료</t>
    <phoneticPr fontId="4" type="noConversion"/>
  </si>
  <si>
    <t>건물화재보험료</t>
    <phoneticPr fontId="4" type="noConversion"/>
  </si>
  <si>
    <t>4220                    일반관리비</t>
    <phoneticPr fontId="4" type="noConversion"/>
  </si>
  <si>
    <t>4221
여비교통비</t>
    <phoneticPr fontId="4" type="noConversion"/>
  </si>
  <si>
    <t>업무시,내빈</t>
    <phoneticPr fontId="4" type="noConversion"/>
  </si>
  <si>
    <t>4223
소모품비</t>
    <phoneticPr fontId="4" type="noConversion"/>
  </si>
  <si>
    <t>소모성 경비</t>
    <phoneticPr fontId="4" type="noConversion"/>
  </si>
  <si>
    <t>4227
통신비</t>
    <phoneticPr fontId="4" type="noConversion"/>
  </si>
  <si>
    <t>우편발송</t>
    <phoneticPr fontId="4" type="noConversion"/>
  </si>
  <si>
    <t>4228
세금과공과</t>
    <phoneticPr fontId="4" type="noConversion"/>
  </si>
  <si>
    <t xml:space="preserve"> 부가세, 재산세,환경개선부담금, 협회비</t>
    <phoneticPr fontId="4" type="noConversion"/>
  </si>
  <si>
    <t>4229
지급수수료</t>
    <phoneticPr fontId="4" type="noConversion"/>
  </si>
  <si>
    <t xml:space="preserve"> 각종 수수료CMS이체 관련 수수료</t>
    <phoneticPr fontId="4" type="noConversion"/>
  </si>
  <si>
    <t>4230                     운영비</t>
    <phoneticPr fontId="4" type="noConversion"/>
  </si>
  <si>
    <t>4231
복리후생비</t>
    <phoneticPr fontId="4" type="noConversion"/>
  </si>
  <si>
    <t>4232
교육훈련비</t>
    <phoneticPr fontId="4" type="noConversion"/>
  </si>
  <si>
    <t>법인담당자 세미나교육</t>
    <phoneticPr fontId="4" type="noConversion"/>
  </si>
  <si>
    <t>4233
일반용역비</t>
    <phoneticPr fontId="4" type="noConversion"/>
  </si>
  <si>
    <t>소송비용, 회계사수수료, 감사경비, 법무사수수료</t>
    <phoneticPr fontId="4" type="noConversion"/>
  </si>
  <si>
    <t>4234
업무추진비</t>
    <phoneticPr fontId="4" type="noConversion"/>
  </si>
  <si>
    <t>경조사비, 화환,접대비,업무추진시</t>
    <phoneticPr fontId="4" type="noConversion"/>
  </si>
  <si>
    <t>4236
회의비</t>
    <phoneticPr fontId="4" type="noConversion"/>
  </si>
  <si>
    <t xml:space="preserve"> 이사회 회의비, 소위원회, 회의시 다과등</t>
    <phoneticPr fontId="4" type="noConversion"/>
  </si>
  <si>
    <t>4239
기타운영비</t>
    <phoneticPr fontId="4" type="noConversion"/>
  </si>
  <si>
    <t>4500
전출금</t>
    <phoneticPr fontId="4" type="noConversion"/>
  </si>
  <si>
    <t>4510
전출금</t>
    <phoneticPr fontId="4" type="noConversion"/>
  </si>
  <si>
    <t>4511
경상비전출금</t>
    <phoneticPr fontId="4" type="noConversion"/>
  </si>
  <si>
    <t>학교 경상비전출금(관리운영비,장학금등)</t>
    <phoneticPr fontId="4" type="noConversion"/>
  </si>
  <si>
    <t>4512
법정부담전출금</t>
    <phoneticPr fontId="4" type="noConversion"/>
  </si>
  <si>
    <t>학교 사학연금 법정부담금 전출</t>
    <phoneticPr fontId="4" type="noConversion"/>
  </si>
  <si>
    <t>4600              예비비</t>
    <phoneticPr fontId="4" type="noConversion"/>
  </si>
  <si>
    <t>4610                            예비비</t>
    <phoneticPr fontId="4" type="noConversion"/>
  </si>
  <si>
    <t>4611  
예비비</t>
    <phoneticPr fontId="4" type="noConversion"/>
  </si>
  <si>
    <t>1200  투자와                  기타자산지출</t>
    <phoneticPr fontId="4" type="noConversion"/>
  </si>
  <si>
    <t>1220   
투자자산지출</t>
    <phoneticPr fontId="4" type="noConversion"/>
  </si>
  <si>
    <t>1224  수익용                        정기예금 적립</t>
    <phoneticPr fontId="4" type="noConversion"/>
  </si>
  <si>
    <t>1260                  
임의기금 적립</t>
    <phoneticPr fontId="4" type="noConversion"/>
  </si>
  <si>
    <t>1266   임의
기타기금 적립</t>
    <phoneticPr fontId="4" type="noConversion"/>
  </si>
  <si>
    <t>2220
기타고정부채 
상환</t>
    <phoneticPr fontId="4" type="noConversion"/>
  </si>
  <si>
    <t>2221 임대보증금
 환급</t>
    <phoneticPr fontId="4" type="noConversion"/>
  </si>
  <si>
    <t>윤성아파트 전세보증금</t>
    <phoneticPr fontId="4" type="noConversion"/>
  </si>
  <si>
    <t>미사용 차기
이월자금</t>
    <phoneticPr fontId="4" type="noConversion"/>
  </si>
  <si>
    <t>차 기 이 월 자 금</t>
    <phoneticPr fontId="4" type="noConversion"/>
  </si>
  <si>
    <t>자 금 지 출 총 계</t>
    <phoneticPr fontId="4" type="noConversion"/>
  </si>
  <si>
    <t>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</si>
</sst>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;[Red]#,##0"/>
    <numFmt numFmtId="178" formatCode="0_);[Red]\(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u/>
      <sz val="22"/>
      <name val="돋움"/>
      <family val="3"/>
      <charset val="129"/>
    </font>
    <font>
      <b/>
      <u/>
      <sz val="22"/>
      <name val="돋움"/>
      <family val="3"/>
      <charset val="129"/>
    </font>
    <font>
      <b/>
      <u/>
      <sz val="22"/>
      <name val="굴림"/>
      <family val="3"/>
      <charset val="129"/>
    </font>
    <font>
      <b/>
      <sz val="13"/>
      <name val="굴림"/>
      <family val="3"/>
      <charset val="129"/>
    </font>
    <font>
      <sz val="11"/>
      <name val="굴림"/>
      <family val="3"/>
      <charset val="129"/>
    </font>
    <font>
      <sz val="8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굴림"/>
      <family val="3"/>
      <charset val="129"/>
    </font>
    <font>
      <sz val="10"/>
      <name val="굴림"/>
      <family val="3"/>
      <charset val="129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/>
  </cellStyleXfs>
  <cellXfs count="341">
    <xf numFmtId="0" fontId="0" fillId="0" borderId="0" xfId="0">
      <alignment vertical="center"/>
    </xf>
    <xf numFmtId="0" fontId="2" fillId="0" borderId="0" xfId="2"/>
    <xf numFmtId="0" fontId="4" fillId="0" borderId="1" xfId="2" applyFont="1" applyBorder="1" applyAlignment="1">
      <alignment vertical="center"/>
    </xf>
    <xf numFmtId="176" fontId="2" fillId="0" borderId="2" xfId="2" applyNumberFormat="1" applyBorder="1" applyAlignment="1">
      <alignment vertical="center"/>
    </xf>
    <xf numFmtId="177" fontId="2" fillId="0" borderId="2" xfId="2" applyNumberFormat="1" applyBorder="1" applyAlignment="1">
      <alignment vertical="center"/>
    </xf>
    <xf numFmtId="177" fontId="5" fillId="0" borderId="2" xfId="2" applyNumberFormat="1" applyFont="1" applyBorder="1" applyAlignment="1">
      <alignment vertical="center"/>
    </xf>
    <xf numFmtId="0" fontId="2" fillId="0" borderId="0" xfId="2" applyAlignment="1">
      <alignment vertical="center"/>
    </xf>
    <xf numFmtId="0" fontId="4" fillId="0" borderId="4" xfId="2" applyFont="1" applyBorder="1" applyAlignment="1">
      <alignment vertical="center"/>
    </xf>
    <xf numFmtId="176" fontId="2" fillId="0" borderId="5" xfId="2" applyNumberFormat="1" applyBorder="1" applyAlignment="1">
      <alignment vertical="center"/>
    </xf>
    <xf numFmtId="177" fontId="2" fillId="0" borderId="5" xfId="2" applyNumberFormat="1" applyBorder="1" applyAlignment="1">
      <alignment vertical="center"/>
    </xf>
    <xf numFmtId="176" fontId="2" fillId="0" borderId="5" xfId="3" applyNumberFormat="1" applyBorder="1" applyAlignment="1">
      <alignment vertical="center"/>
    </xf>
    <xf numFmtId="0" fontId="2" fillId="0" borderId="6" xfId="2" applyBorder="1" applyAlignment="1">
      <alignment horizontal="center" vertical="center" wrapText="1"/>
    </xf>
    <xf numFmtId="0" fontId="4" fillId="0" borderId="7" xfId="2" applyFont="1" applyBorder="1" applyAlignment="1">
      <alignment vertical="center" wrapText="1"/>
    </xf>
    <xf numFmtId="176" fontId="2" fillId="0" borderId="8" xfId="2" applyNumberFormat="1" applyBorder="1" applyAlignment="1">
      <alignment vertical="center"/>
    </xf>
    <xf numFmtId="177" fontId="2" fillId="0" borderId="8" xfId="2" applyNumberFormat="1" applyBorder="1" applyAlignment="1">
      <alignment vertical="center"/>
    </xf>
    <xf numFmtId="0" fontId="2" fillId="0" borderId="8" xfId="2" applyBorder="1" applyAlignment="1">
      <alignment vertical="center" wrapText="1"/>
    </xf>
    <xf numFmtId="0" fontId="2" fillId="0" borderId="8" xfId="2" applyBorder="1" applyAlignment="1">
      <alignment vertical="center"/>
    </xf>
    <xf numFmtId="0" fontId="2" fillId="0" borderId="9" xfId="2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176" fontId="2" fillId="0" borderId="11" xfId="2" applyNumberFormat="1" applyBorder="1" applyAlignment="1">
      <alignment vertical="center"/>
    </xf>
    <xf numFmtId="177" fontId="2" fillId="0" borderId="11" xfId="2" applyNumberFormat="1" applyBorder="1" applyAlignment="1">
      <alignment vertical="center"/>
    </xf>
    <xf numFmtId="177" fontId="2" fillId="0" borderId="12" xfId="2" applyNumberFormat="1" applyBorder="1" applyAlignment="1">
      <alignment vertical="center"/>
    </xf>
    <xf numFmtId="0" fontId="2" fillId="0" borderId="12" xfId="2" applyBorder="1" applyAlignment="1">
      <alignment vertical="center" wrapText="1"/>
    </xf>
    <xf numFmtId="0" fontId="2" fillId="0" borderId="11" xfId="2" applyBorder="1" applyAlignment="1">
      <alignment vertical="center" wrapText="1"/>
    </xf>
    <xf numFmtId="0" fontId="2" fillId="0" borderId="13" xfId="2" applyBorder="1" applyAlignment="1">
      <alignment horizontal="center" vertical="center"/>
    </xf>
    <xf numFmtId="0" fontId="4" fillId="0" borderId="7" xfId="2" applyFont="1" applyBorder="1" applyAlignment="1">
      <alignment vertical="center"/>
    </xf>
    <xf numFmtId="176" fontId="2" fillId="0" borderId="14" xfId="2" applyNumberFormat="1" applyBorder="1" applyAlignment="1">
      <alignment vertical="center"/>
    </xf>
    <xf numFmtId="177" fontId="2" fillId="0" borderId="14" xfId="2" applyNumberFormat="1" applyBorder="1" applyAlignment="1">
      <alignment vertical="center"/>
    </xf>
    <xf numFmtId="0" fontId="2" fillId="0" borderId="15" xfId="2" applyBorder="1" applyAlignment="1">
      <alignment horizontal="center" vertical="center"/>
    </xf>
    <xf numFmtId="0" fontId="4" fillId="0" borderId="16" xfId="2" applyFont="1" applyBorder="1" applyAlignment="1">
      <alignment vertical="center"/>
    </xf>
    <xf numFmtId="0" fontId="2" fillId="0" borderId="14" xfId="2" applyBorder="1" applyAlignment="1">
      <alignment vertical="center"/>
    </xf>
    <xf numFmtId="0" fontId="2" fillId="0" borderId="17" xfId="2" applyBorder="1" applyAlignment="1">
      <alignment vertical="center" wrapText="1"/>
    </xf>
    <xf numFmtId="0" fontId="4" fillId="0" borderId="16" xfId="2" applyFont="1" applyBorder="1" applyAlignment="1">
      <alignment vertical="center" wrapText="1"/>
    </xf>
    <xf numFmtId="0" fontId="2" fillId="0" borderId="14" xfId="2" applyBorder="1" applyAlignment="1">
      <alignment vertical="center" wrapText="1"/>
    </xf>
    <xf numFmtId="0" fontId="2" fillId="0" borderId="18" xfId="2" applyBorder="1"/>
    <xf numFmtId="0" fontId="2" fillId="0" borderId="18" xfId="2" applyBorder="1" applyAlignment="1">
      <alignment vertical="center"/>
    </xf>
    <xf numFmtId="0" fontId="4" fillId="0" borderId="4" xfId="2" applyFont="1" applyBorder="1" applyAlignment="1">
      <alignment vertical="center" wrapText="1"/>
    </xf>
    <xf numFmtId="0" fontId="2" fillId="0" borderId="5" xfId="2" applyBorder="1" applyAlignment="1">
      <alignment vertical="center" wrapText="1"/>
    </xf>
    <xf numFmtId="0" fontId="2" fillId="0" borderId="6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4" fillId="2" borderId="16" xfId="2" applyFont="1" applyFill="1" applyBorder="1" applyAlignment="1">
      <alignment vertical="center" wrapText="1"/>
    </xf>
    <xf numFmtId="0" fontId="2" fillId="0" borderId="11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9" xfId="2" applyBorder="1" applyAlignment="1">
      <alignment vertical="center" wrapText="1"/>
    </xf>
    <xf numFmtId="0" fontId="2" fillId="0" borderId="17" xfId="2" applyBorder="1" applyAlignment="1">
      <alignment horizontal="center" vertical="center"/>
    </xf>
    <xf numFmtId="177" fontId="2" fillId="0" borderId="14" xfId="2" applyNumberFormat="1" applyFont="1" applyBorder="1" applyAlignment="1">
      <alignment vertical="center"/>
    </xf>
    <xf numFmtId="0" fontId="7" fillId="0" borderId="12" xfId="2" applyFont="1" applyBorder="1" applyAlignment="1">
      <alignment vertical="center" wrapText="1"/>
    </xf>
    <xf numFmtId="0" fontId="2" fillId="0" borderId="19" xfId="2" applyBorder="1" applyAlignment="1">
      <alignment horizontal="center" vertical="center"/>
    </xf>
    <xf numFmtId="0" fontId="7" fillId="0" borderId="8" xfId="2" applyFont="1" applyBorder="1" applyAlignment="1">
      <alignment vertical="center" wrapText="1"/>
    </xf>
    <xf numFmtId="0" fontId="2" fillId="0" borderId="20" xfId="2" applyBorder="1" applyAlignment="1">
      <alignment vertical="center" wrapText="1"/>
    </xf>
    <xf numFmtId="0" fontId="2" fillId="0" borderId="11" xfId="2" applyBorder="1"/>
    <xf numFmtId="0" fontId="2" fillId="0" borderId="9" xfId="2" applyBorder="1" applyAlignment="1">
      <alignment vertical="center" wrapText="1" shrinkToFit="1"/>
    </xf>
    <xf numFmtId="0" fontId="2" fillId="0" borderId="12" xfId="2" applyBorder="1" applyAlignment="1">
      <alignment horizontal="center" vertical="center"/>
    </xf>
    <xf numFmtId="0" fontId="2" fillId="0" borderId="8" xfId="2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21" xfId="2" applyFont="1" applyBorder="1" applyAlignment="1">
      <alignment vertical="center"/>
    </xf>
    <xf numFmtId="176" fontId="2" fillId="0" borderId="22" xfId="2" applyNumberFormat="1" applyBorder="1" applyAlignment="1">
      <alignment vertical="center"/>
    </xf>
    <xf numFmtId="177" fontId="2" fillId="0" borderId="22" xfId="2" applyNumberFormat="1" applyBorder="1" applyAlignment="1">
      <alignment vertical="center"/>
    </xf>
    <xf numFmtId="0" fontId="2" fillId="0" borderId="22" xfId="2" applyBorder="1" applyAlignment="1">
      <alignment vertical="center"/>
    </xf>
    <xf numFmtId="0" fontId="2" fillId="0" borderId="23" xfId="2" applyBorder="1" applyAlignment="1">
      <alignment vertical="center" wrapText="1"/>
    </xf>
    <xf numFmtId="0" fontId="2" fillId="0" borderId="5" xfId="2" applyBorder="1" applyAlignment="1">
      <alignment horizontal="center" vertical="center"/>
    </xf>
    <xf numFmtId="0" fontId="2" fillId="0" borderId="0" xfId="2" applyAlignment="1">
      <alignment horizontal="right" vertical="center"/>
    </xf>
    <xf numFmtId="0" fontId="5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2" fillId="0" borderId="21" xfId="2" applyBorder="1" applyAlignment="1">
      <alignment vertical="center"/>
    </xf>
    <xf numFmtId="0" fontId="2" fillId="0" borderId="15" xfId="2" applyBorder="1" applyAlignment="1"/>
    <xf numFmtId="0" fontId="2" fillId="0" borderId="13" xfId="2" applyBorder="1" applyAlignment="1"/>
    <xf numFmtId="0" fontId="2" fillId="0" borderId="12" xfId="2" applyBorder="1" applyAlignment="1"/>
    <xf numFmtId="0" fontId="2" fillId="2" borderId="8" xfId="2" applyFill="1" applyBorder="1" applyAlignment="1">
      <alignment vertical="center" wrapText="1"/>
    </xf>
    <xf numFmtId="176" fontId="2" fillId="2" borderId="8" xfId="2" applyNumberFormat="1" applyFill="1" applyBorder="1" applyAlignment="1">
      <alignment vertical="center"/>
    </xf>
    <xf numFmtId="176" fontId="2" fillId="2" borderId="14" xfId="2" applyNumberFormat="1" applyFill="1" applyBorder="1" applyAlignment="1">
      <alignment vertical="center"/>
    </xf>
    <xf numFmtId="3" fontId="4" fillId="2" borderId="7" xfId="2" applyNumberFormat="1" applyFont="1" applyFill="1" applyBorder="1" applyAlignment="1">
      <alignment horizontal="left" vertical="center" wrapText="1"/>
    </xf>
    <xf numFmtId="0" fontId="2" fillId="0" borderId="11" xfId="2" applyBorder="1" applyAlignment="1"/>
    <xf numFmtId="0" fontId="2" fillId="0" borderId="14" xfId="2" applyBorder="1" applyAlignment="1"/>
    <xf numFmtId="0" fontId="4" fillId="2" borderId="7" xfId="2" applyFont="1" applyFill="1" applyBorder="1" applyAlignment="1">
      <alignment vertical="center" wrapText="1"/>
    </xf>
    <xf numFmtId="0" fontId="2" fillId="0" borderId="26" xfId="2" applyBorder="1" applyAlignment="1">
      <alignment horizontal="center" vertical="center"/>
    </xf>
    <xf numFmtId="0" fontId="2" fillId="0" borderId="14" xfId="2" applyBorder="1" applyAlignment="1">
      <alignment horizontal="center" vertical="center" wrapText="1"/>
    </xf>
    <xf numFmtId="0" fontId="2" fillId="2" borderId="14" xfId="2" applyFill="1" applyBorder="1" applyAlignment="1">
      <alignment vertical="center" wrapText="1"/>
    </xf>
    <xf numFmtId="0" fontId="2" fillId="0" borderId="11" xfId="2" applyBorder="1" applyAlignment="1">
      <alignment horizontal="center" vertical="center" wrapText="1"/>
    </xf>
    <xf numFmtId="176" fontId="2" fillId="0" borderId="12" xfId="2" applyNumberFormat="1" applyBorder="1" applyAlignment="1">
      <alignment vertical="center"/>
    </xf>
    <xf numFmtId="0" fontId="2" fillId="0" borderId="8" xfId="2" applyBorder="1" applyAlignment="1">
      <alignment horizontal="center" vertical="center" wrapText="1"/>
    </xf>
    <xf numFmtId="0" fontId="2" fillId="0" borderId="27" xfId="2" applyBorder="1" applyAlignment="1">
      <alignment vertical="center" wrapText="1"/>
    </xf>
    <xf numFmtId="0" fontId="2" fillId="0" borderId="24" xfId="2" applyBorder="1" applyAlignment="1">
      <alignment horizontal="center" vertical="center" wrapText="1"/>
    </xf>
    <xf numFmtId="0" fontId="2" fillId="0" borderId="12" xfId="2" applyBorder="1" applyAlignment="1">
      <alignment horizontal="center" vertical="center" wrapText="1"/>
    </xf>
    <xf numFmtId="0" fontId="2" fillId="2" borderId="12" xfId="2" applyFill="1" applyBorder="1" applyAlignment="1">
      <alignment vertical="center" wrapText="1"/>
    </xf>
    <xf numFmtId="176" fontId="2" fillId="2" borderId="12" xfId="2" applyNumberFormat="1" applyFill="1" applyBorder="1" applyAlignment="1">
      <alignment vertical="center"/>
    </xf>
    <xf numFmtId="0" fontId="4" fillId="2" borderId="10" xfId="2" applyFont="1" applyFill="1" applyBorder="1" applyAlignment="1">
      <alignment vertical="center" wrapText="1"/>
    </xf>
    <xf numFmtId="0" fontId="2" fillId="0" borderId="28" xfId="2" applyBorder="1" applyAlignment="1">
      <alignment horizontal="center" vertical="center"/>
    </xf>
    <xf numFmtId="0" fontId="2" fillId="0" borderId="25" xfId="2" applyBorder="1" applyAlignment="1">
      <alignment vertical="center" wrapText="1"/>
    </xf>
    <xf numFmtId="176" fontId="2" fillId="0" borderId="25" xfId="2" applyNumberFormat="1" applyBorder="1" applyAlignment="1">
      <alignment vertical="center"/>
    </xf>
    <xf numFmtId="0" fontId="4" fillId="0" borderId="29" xfId="2" applyFont="1" applyBorder="1" applyAlignment="1">
      <alignment vertical="center" wrapText="1"/>
    </xf>
    <xf numFmtId="0" fontId="2" fillId="0" borderId="13" xfId="2" applyBorder="1" applyAlignment="1">
      <alignment vertical="center"/>
    </xf>
    <xf numFmtId="3" fontId="4" fillId="0" borderId="7" xfId="2" applyNumberFormat="1" applyFont="1" applyBorder="1" applyAlignment="1">
      <alignment vertical="center" wrapText="1"/>
    </xf>
    <xf numFmtId="0" fontId="4" fillId="0" borderId="16" xfId="2" applyFont="1" applyBorder="1" applyAlignment="1">
      <alignment vertical="center" wrapText="1" shrinkToFit="1"/>
    </xf>
    <xf numFmtId="0" fontId="2" fillId="0" borderId="26" xfId="2" applyBorder="1" applyAlignment="1">
      <alignment vertical="center" wrapText="1"/>
    </xf>
    <xf numFmtId="0" fontId="2" fillId="0" borderId="24" xfId="2" applyBorder="1" applyAlignment="1">
      <alignment vertical="center"/>
    </xf>
    <xf numFmtId="176" fontId="2" fillId="0" borderId="24" xfId="2" applyNumberFormat="1" applyBorder="1" applyAlignment="1">
      <alignment vertical="center"/>
    </xf>
    <xf numFmtId="0" fontId="4" fillId="0" borderId="30" xfId="2" applyFont="1" applyBorder="1" applyAlignment="1">
      <alignment vertical="center"/>
    </xf>
    <xf numFmtId="0" fontId="2" fillId="0" borderId="28" xfId="2" applyBorder="1" applyAlignment="1">
      <alignment vertical="center"/>
    </xf>
    <xf numFmtId="0" fontId="2" fillId="0" borderId="22" xfId="2" applyBorder="1" applyAlignment="1">
      <alignment vertical="center" wrapText="1"/>
    </xf>
    <xf numFmtId="0" fontId="2" fillId="0" borderId="5" xfId="2" applyBorder="1" applyAlignment="1">
      <alignment horizontal="center" vertical="center" wrapText="1"/>
    </xf>
    <xf numFmtId="0" fontId="4" fillId="2" borderId="7" xfId="2" applyFont="1" applyFill="1" applyBorder="1" applyAlignment="1">
      <alignment vertical="center"/>
    </xf>
    <xf numFmtId="0" fontId="2" fillId="0" borderId="31" xfId="2" applyBorder="1" applyAlignment="1">
      <alignment vertical="center" wrapText="1"/>
    </xf>
    <xf numFmtId="0" fontId="2" fillId="0" borderId="13" xfId="2" applyBorder="1" applyAlignment="1">
      <alignment horizontal="center" vertical="center" wrapText="1"/>
    </xf>
    <xf numFmtId="0" fontId="4" fillId="2" borderId="32" xfId="2" applyFont="1" applyFill="1" applyBorder="1" applyAlignment="1">
      <alignment vertical="center" wrapText="1"/>
    </xf>
    <xf numFmtId="0" fontId="2" fillId="0" borderId="17" xfId="2" applyBorder="1" applyAlignment="1">
      <alignment horizontal="center" vertical="center" wrapText="1"/>
    </xf>
    <xf numFmtId="0" fontId="2" fillId="0" borderId="9" xfId="2" applyBorder="1" applyAlignment="1">
      <alignment horizontal="left" vertical="center" wrapText="1"/>
    </xf>
    <xf numFmtId="0" fontId="2" fillId="0" borderId="31" xfId="2" applyBorder="1" applyAlignment="1">
      <alignment horizontal="center" vertical="center" wrapText="1"/>
    </xf>
    <xf numFmtId="0" fontId="2" fillId="3" borderId="13" xfId="2" applyFill="1" applyBorder="1" applyAlignment="1">
      <alignment horizontal="center" vertical="center" wrapText="1"/>
    </xf>
    <xf numFmtId="0" fontId="2" fillId="0" borderId="20" xfId="2" applyBorder="1" applyAlignment="1">
      <alignment horizontal="left" vertical="center" wrapText="1"/>
    </xf>
    <xf numFmtId="0" fontId="2" fillId="3" borderId="17" xfId="2" applyFill="1" applyBorder="1" applyAlignment="1">
      <alignment horizontal="center" vertical="center" wrapText="1"/>
    </xf>
    <xf numFmtId="0" fontId="2" fillId="0" borderId="20" xfId="2" applyBorder="1" applyAlignment="1">
      <alignment horizontal="center" vertical="center" wrapText="1"/>
    </xf>
    <xf numFmtId="0" fontId="2" fillId="3" borderId="15" xfId="2" applyFill="1" applyBorder="1" applyAlignment="1">
      <alignment horizontal="center" vertical="center" wrapText="1"/>
    </xf>
    <xf numFmtId="176" fontId="2" fillId="0" borderId="8" xfId="3" applyNumberForma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2" fillId="0" borderId="24" xfId="2" applyBorder="1" applyAlignment="1">
      <alignment vertical="center" wrapText="1"/>
    </xf>
    <xf numFmtId="0" fontId="4" fillId="0" borderId="32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 shrinkToFit="1"/>
    </xf>
    <xf numFmtId="0" fontId="2" fillId="0" borderId="13" xfId="2" applyBorder="1" applyAlignment="1">
      <alignment vertical="center" wrapText="1"/>
    </xf>
    <xf numFmtId="0" fontId="2" fillId="0" borderId="11" xfId="2" applyBorder="1" applyAlignment="1">
      <alignment vertical="center"/>
    </xf>
    <xf numFmtId="0" fontId="4" fillId="0" borderId="32" xfId="2" applyFont="1" applyBorder="1" applyAlignment="1">
      <alignment vertical="center"/>
    </xf>
    <xf numFmtId="0" fontId="2" fillId="0" borderId="6" xfId="2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41" fontId="2" fillId="0" borderId="0" xfId="1" applyFont="1" applyAlignment="1">
      <alignment vertical="center"/>
    </xf>
    <xf numFmtId="0" fontId="2" fillId="0" borderId="4" xfId="2" applyBorder="1" applyAlignment="1">
      <alignment horizontal="center" vertical="center"/>
    </xf>
    <xf numFmtId="41" fontId="2" fillId="0" borderId="22" xfId="1" applyFont="1" applyBorder="1" applyAlignment="1">
      <alignment vertical="center"/>
    </xf>
    <xf numFmtId="176" fontId="2" fillId="0" borderId="21" xfId="2" applyNumberFormat="1" applyBorder="1" applyAlignment="1">
      <alignment vertical="center"/>
    </xf>
    <xf numFmtId="41" fontId="2" fillId="0" borderId="8" xfId="1" applyFont="1" applyBorder="1" applyAlignment="1">
      <alignment vertical="center"/>
    </xf>
    <xf numFmtId="176" fontId="2" fillId="0" borderId="16" xfId="2" applyNumberFormat="1" applyBorder="1" applyAlignment="1">
      <alignment vertical="center"/>
    </xf>
    <xf numFmtId="41" fontId="2" fillId="0" borderId="8" xfId="1" applyFont="1" applyBorder="1" applyAlignment="1">
      <alignment vertical="center" wrapText="1"/>
    </xf>
    <xf numFmtId="41" fontId="2" fillId="0" borderId="12" xfId="1" applyFont="1" applyBorder="1" applyAlignment="1">
      <alignment vertical="center" wrapText="1"/>
    </xf>
    <xf numFmtId="176" fontId="2" fillId="0" borderId="32" xfId="2" applyNumberFormat="1" applyBorder="1" applyAlignment="1">
      <alignment vertical="center"/>
    </xf>
    <xf numFmtId="41" fontId="2" fillId="0" borderId="8" xfId="2" applyNumberFormat="1" applyBorder="1" applyAlignment="1">
      <alignment vertical="center" wrapText="1"/>
    </xf>
    <xf numFmtId="176" fontId="2" fillId="0" borderId="7" xfId="2" applyNumberFormat="1" applyBorder="1" applyAlignment="1">
      <alignment vertical="center"/>
    </xf>
    <xf numFmtId="41" fontId="2" fillId="0" borderId="14" xfId="1" applyFont="1" applyBorder="1" applyAlignment="1">
      <alignment vertical="center" wrapText="1"/>
    </xf>
    <xf numFmtId="176" fontId="2" fillId="0" borderId="14" xfId="2" applyNumberFormat="1" applyBorder="1" applyAlignment="1">
      <alignment vertical="center" wrapText="1"/>
    </xf>
    <xf numFmtId="41" fontId="2" fillId="0" borderId="20" xfId="1" applyFont="1" applyBorder="1" applyAlignment="1">
      <alignment vertical="center" wrapText="1"/>
    </xf>
    <xf numFmtId="41" fontId="7" fillId="0" borderId="8" xfId="1" applyFont="1" applyBorder="1" applyAlignment="1">
      <alignment vertical="center" wrapText="1"/>
    </xf>
    <xf numFmtId="0" fontId="2" fillId="0" borderId="37" xfId="2" applyBorder="1" applyAlignment="1">
      <alignment horizontal="center" vertical="center"/>
    </xf>
    <xf numFmtId="0" fontId="2" fillId="0" borderId="24" xfId="2" applyBorder="1" applyAlignment="1">
      <alignment horizontal="center" vertical="center"/>
    </xf>
    <xf numFmtId="0" fontId="7" fillId="0" borderId="5" xfId="2" applyFont="1" applyBorder="1" applyAlignment="1">
      <alignment vertical="center" wrapText="1"/>
    </xf>
    <xf numFmtId="41" fontId="7" fillId="0" borderId="5" xfId="1" applyFont="1" applyBorder="1" applyAlignment="1">
      <alignment vertical="center" wrapText="1"/>
    </xf>
    <xf numFmtId="41" fontId="2" fillId="0" borderId="5" xfId="2" applyNumberFormat="1" applyFont="1" applyBorder="1" applyAlignment="1">
      <alignment vertical="center" wrapText="1"/>
    </xf>
    <xf numFmtId="177" fontId="2" fillId="0" borderId="24" xfId="2" applyNumberFormat="1" applyBorder="1" applyAlignment="1">
      <alignment vertical="center"/>
    </xf>
    <xf numFmtId="176" fontId="2" fillId="0" borderId="30" xfId="2" applyNumberFormat="1" applyBorder="1" applyAlignment="1">
      <alignment vertical="center"/>
    </xf>
    <xf numFmtId="41" fontId="2" fillId="0" borderId="5" xfId="1" applyFont="1" applyBorder="1" applyAlignment="1">
      <alignment vertical="center" wrapText="1"/>
    </xf>
    <xf numFmtId="176" fontId="2" fillId="0" borderId="4" xfId="2" applyNumberFormat="1" applyBorder="1" applyAlignment="1">
      <alignment vertical="center"/>
    </xf>
    <xf numFmtId="41" fontId="2" fillId="0" borderId="11" xfId="1" applyFont="1" applyBorder="1" applyAlignment="1">
      <alignment vertical="center" wrapText="1"/>
    </xf>
    <xf numFmtId="41" fontId="2" fillId="0" borderId="14" xfId="1" applyFont="1" applyBorder="1" applyAlignment="1">
      <alignment vertical="center"/>
    </xf>
    <xf numFmtId="41" fontId="2" fillId="0" borderId="5" xfId="1" applyFont="1" applyBorder="1" applyAlignment="1">
      <alignment horizontal="center" vertical="center"/>
    </xf>
    <xf numFmtId="177" fontId="5" fillId="0" borderId="2" xfId="2" applyNumberFormat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2" xfId="2" applyNumberFormat="1" applyFont="1" applyBorder="1" applyAlignment="1">
      <alignment horizontal="center" vertical="center"/>
    </xf>
    <xf numFmtId="176" fontId="2" fillId="0" borderId="1" xfId="2" applyNumberFormat="1" applyBorder="1" applyAlignment="1">
      <alignment vertical="center"/>
    </xf>
    <xf numFmtId="0" fontId="2" fillId="0" borderId="0" xfId="2" applyBorder="1"/>
    <xf numFmtId="41" fontId="2" fillId="0" borderId="0" xfId="1" applyFont="1" applyAlignment="1"/>
    <xf numFmtId="0" fontId="2" fillId="0" borderId="0" xfId="2" applyAlignment="1">
      <alignment horizontal="center"/>
    </xf>
    <xf numFmtId="41" fontId="2" fillId="2" borderId="8" xfId="1" applyFont="1" applyFill="1" applyBorder="1" applyAlignment="1">
      <alignment vertical="center" wrapText="1"/>
    </xf>
    <xf numFmtId="176" fontId="2" fillId="2" borderId="16" xfId="2" applyNumberFormat="1" applyFill="1" applyBorder="1" applyAlignment="1">
      <alignment vertical="center"/>
    </xf>
    <xf numFmtId="176" fontId="2" fillId="2" borderId="7" xfId="2" applyNumberFormat="1" applyFill="1" applyBorder="1" applyAlignment="1">
      <alignment vertical="center"/>
    </xf>
    <xf numFmtId="176" fontId="2" fillId="0" borderId="10" xfId="2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41" fontId="2" fillId="2" borderId="12" xfId="1" applyFont="1" applyFill="1" applyBorder="1" applyAlignment="1">
      <alignment vertical="center" wrapText="1"/>
    </xf>
    <xf numFmtId="176" fontId="2" fillId="2" borderId="10" xfId="2" applyNumberFormat="1" applyFill="1" applyBorder="1" applyAlignment="1">
      <alignment vertical="center"/>
    </xf>
    <xf numFmtId="0" fontId="2" fillId="0" borderId="38" xfId="2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2" applyBorder="1" applyAlignment="1">
      <alignment vertical="center"/>
    </xf>
    <xf numFmtId="0" fontId="2" fillId="0" borderId="36" xfId="2" applyBorder="1" applyAlignment="1">
      <alignment vertical="center"/>
    </xf>
    <xf numFmtId="0" fontId="0" fillId="0" borderId="13" xfId="0" applyBorder="1" applyAlignment="1">
      <alignment vertical="center"/>
    </xf>
    <xf numFmtId="41" fontId="2" fillId="2" borderId="14" xfId="1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2" fillId="0" borderId="39" xfId="2" applyBorder="1" applyAlignment="1">
      <alignment horizontal="center" vertical="center" wrapText="1"/>
    </xf>
    <xf numFmtId="41" fontId="2" fillId="0" borderId="31" xfId="1" applyFont="1" applyBorder="1" applyAlignment="1">
      <alignment vertical="center" wrapText="1"/>
    </xf>
    <xf numFmtId="0" fontId="2" fillId="0" borderId="15" xfId="2" applyBorder="1" applyAlignment="1">
      <alignment horizontal="center" vertical="center" wrapText="1"/>
    </xf>
    <xf numFmtId="41" fontId="2" fillId="0" borderId="8" xfId="1" applyFont="1" applyBorder="1" applyAlignment="1">
      <alignment horizontal="center" vertical="center"/>
    </xf>
    <xf numFmtId="176" fontId="2" fillId="0" borderId="43" xfId="2" applyNumberFormat="1" applyBorder="1" applyAlignment="1">
      <alignment vertical="center"/>
    </xf>
    <xf numFmtId="41" fontId="2" fillId="0" borderId="42" xfId="1" applyFont="1" applyBorder="1" applyAlignment="1">
      <alignment horizontal="center" vertical="center"/>
    </xf>
    <xf numFmtId="176" fontId="2" fillId="0" borderId="42" xfId="2" applyNumberFormat="1" applyBorder="1" applyAlignment="1">
      <alignment horizontal="center" vertical="center"/>
    </xf>
    <xf numFmtId="176" fontId="2" fillId="0" borderId="44" xfId="2" applyNumberFormat="1" applyBorder="1" applyAlignment="1">
      <alignment vertical="center"/>
    </xf>
    <xf numFmtId="41" fontId="0" fillId="0" borderId="0" xfId="3" applyFont="1" applyAlignment="1">
      <alignment vertical="center"/>
    </xf>
    <xf numFmtId="41" fontId="0" fillId="0" borderId="0" xfId="3" applyFont="1"/>
    <xf numFmtId="178" fontId="14" fillId="0" borderId="12" xfId="3" applyNumberFormat="1" applyFont="1" applyBorder="1" applyAlignment="1">
      <alignment horizontal="right" vertical="center" indent="1"/>
    </xf>
    <xf numFmtId="178" fontId="14" fillId="0" borderId="12" xfId="3" applyNumberFormat="1" applyFont="1" applyBorder="1" applyAlignment="1">
      <alignment horizontal="right" vertical="center"/>
    </xf>
    <xf numFmtId="176" fontId="14" fillId="0" borderId="14" xfId="2" applyNumberFormat="1" applyFont="1" applyBorder="1" applyAlignment="1">
      <alignment horizontal="right" vertical="center"/>
    </xf>
    <xf numFmtId="0" fontId="15" fillId="0" borderId="10" xfId="2" applyFont="1" applyBorder="1" applyAlignment="1">
      <alignment horizontal="left" vertical="center"/>
    </xf>
    <xf numFmtId="178" fontId="14" fillId="0" borderId="8" xfId="3" applyNumberFormat="1" applyFont="1" applyBorder="1" applyAlignment="1">
      <alignment horizontal="right" vertical="center" wrapText="1" indent="1"/>
    </xf>
    <xf numFmtId="178" fontId="14" fillId="0" borderId="8" xfId="3" applyNumberFormat="1" applyFont="1" applyBorder="1" applyAlignment="1">
      <alignment horizontal="right" vertical="center"/>
    </xf>
    <xf numFmtId="0" fontId="14" fillId="0" borderId="11" xfId="2" applyFont="1" applyBorder="1" applyAlignment="1">
      <alignment horizontal="left" vertical="center" wrapText="1" indent="1"/>
    </xf>
    <xf numFmtId="41" fontId="14" fillId="0" borderId="8" xfId="3" applyFont="1" applyBorder="1" applyAlignment="1">
      <alignment horizontal="right" vertical="center" indent="1"/>
    </xf>
    <xf numFmtId="41" fontId="14" fillId="0" borderId="8" xfId="3" applyFont="1" applyBorder="1" applyAlignment="1">
      <alignment horizontal="right" vertical="center"/>
    </xf>
    <xf numFmtId="41" fontId="14" fillId="0" borderId="8" xfId="3" applyFont="1" applyBorder="1" applyAlignment="1">
      <alignment horizontal="right" vertical="center" wrapText="1" indent="1"/>
    </xf>
    <xf numFmtId="41" fontId="14" fillId="0" borderId="14" xfId="3" applyFont="1" applyBorder="1" applyAlignment="1">
      <alignment horizontal="right" vertical="center" wrapText="1" indent="1"/>
    </xf>
    <xf numFmtId="41" fontId="14" fillId="0" borderId="14" xfId="3" applyFont="1" applyBorder="1" applyAlignment="1">
      <alignment horizontal="right" vertical="center"/>
    </xf>
    <xf numFmtId="0" fontId="15" fillId="0" borderId="16" xfId="2" applyFont="1" applyBorder="1" applyAlignment="1">
      <alignment vertical="center" wrapText="1"/>
    </xf>
    <xf numFmtId="0" fontId="14" fillId="0" borderId="19" xfId="2" applyFont="1" applyBorder="1" applyAlignment="1">
      <alignment horizontal="center" vertical="center"/>
    </xf>
    <xf numFmtId="176" fontId="14" fillId="0" borderId="8" xfId="2" applyNumberFormat="1" applyFont="1" applyBorder="1" applyAlignment="1">
      <alignment horizontal="right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/>
    </xf>
    <xf numFmtId="0" fontId="15" fillId="0" borderId="32" xfId="2" applyFont="1" applyBorder="1" applyAlignment="1">
      <alignment vertical="center"/>
    </xf>
    <xf numFmtId="41" fontId="14" fillId="0" borderId="0" xfId="3" applyFont="1" applyBorder="1" applyAlignment="1">
      <alignment horizontal="right" vertical="center" indent="1"/>
    </xf>
    <xf numFmtId="41" fontId="14" fillId="0" borderId="12" xfId="3" applyFont="1" applyBorder="1" applyAlignment="1">
      <alignment horizontal="right" vertical="center"/>
    </xf>
    <xf numFmtId="41" fontId="14" fillId="0" borderId="12" xfId="3" applyFont="1" applyBorder="1" applyAlignment="1">
      <alignment horizontal="right" vertical="center" wrapText="1" indent="1"/>
    </xf>
    <xf numFmtId="0" fontId="15" fillId="0" borderId="10" xfId="2" applyFont="1" applyBorder="1" applyAlignment="1">
      <alignment vertical="center" wrapText="1"/>
    </xf>
    <xf numFmtId="178" fontId="14" fillId="0" borderId="52" xfId="3" applyNumberFormat="1" applyFont="1" applyBorder="1" applyAlignment="1">
      <alignment horizontal="right" vertical="center" wrapText="1" indent="1"/>
    </xf>
    <xf numFmtId="0" fontId="18" fillId="0" borderId="8" xfId="2" applyFont="1" applyBorder="1" applyAlignment="1">
      <alignment horizontal="left" vertical="center" wrapText="1" indent="1"/>
    </xf>
    <xf numFmtId="0" fontId="14" fillId="0" borderId="15" xfId="2" applyFont="1" applyBorder="1" applyAlignment="1">
      <alignment horizontal="left" vertical="center" wrapText="1" indent="1"/>
    </xf>
    <xf numFmtId="41" fontId="14" fillId="0" borderId="31" xfId="3" applyFont="1" applyBorder="1" applyAlignment="1">
      <alignment horizontal="right" vertical="center" wrapText="1"/>
    </xf>
    <xf numFmtId="41" fontId="16" fillId="0" borderId="50" xfId="3" applyFont="1" applyBorder="1" applyAlignment="1">
      <alignment horizontal="right" vertical="center" wrapText="1"/>
    </xf>
    <xf numFmtId="41" fontId="17" fillId="0" borderId="5" xfId="3" applyFont="1" applyBorder="1" applyAlignment="1">
      <alignment horizontal="right" vertical="center"/>
    </xf>
    <xf numFmtId="176" fontId="14" fillId="0" borderId="5" xfId="2" applyNumberFormat="1" applyFont="1" applyBorder="1" applyAlignment="1">
      <alignment horizontal="right" vertical="center"/>
    </xf>
    <xf numFmtId="0" fontId="15" fillId="0" borderId="4" xfId="2" applyFont="1" applyBorder="1" applyAlignment="1">
      <alignment vertical="center"/>
    </xf>
    <xf numFmtId="41" fontId="19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/>
    <xf numFmtId="0" fontId="2" fillId="0" borderId="0" xfId="2" applyAlignment="1">
      <alignment vertical="center"/>
    </xf>
    <xf numFmtId="0" fontId="15" fillId="0" borderId="30" xfId="2" applyFont="1" applyBorder="1" applyAlignment="1">
      <alignment vertical="center"/>
    </xf>
    <xf numFmtId="176" fontId="14" fillId="0" borderId="5" xfId="2" applyNumberFormat="1" applyFont="1" applyBorder="1" applyAlignment="1">
      <alignment vertical="center"/>
    </xf>
    <xf numFmtId="176" fontId="17" fillId="0" borderId="24" xfId="2" applyNumberFormat="1" applyFont="1" applyBorder="1" applyAlignment="1">
      <alignment vertical="center"/>
    </xf>
    <xf numFmtId="176" fontId="16" fillId="0" borderId="51" xfId="3" applyNumberFormat="1" applyFont="1" applyBorder="1" applyAlignment="1">
      <alignment horizontal="right" vertical="center" wrapText="1"/>
    </xf>
    <xf numFmtId="0" fontId="15" fillId="0" borderId="7" xfId="2" applyFont="1" applyBorder="1" applyAlignment="1">
      <alignment vertical="center"/>
    </xf>
    <xf numFmtId="176" fontId="14" fillId="0" borderId="14" xfId="2" applyNumberFormat="1" applyFont="1" applyBorder="1" applyAlignment="1">
      <alignment vertical="center"/>
    </xf>
    <xf numFmtId="176" fontId="14" fillId="0" borderId="8" xfId="3" applyNumberFormat="1" applyFont="1" applyBorder="1" applyAlignment="1">
      <alignment vertical="center"/>
    </xf>
    <xf numFmtId="176" fontId="14" fillId="0" borderId="31" xfId="3" applyNumberFormat="1" applyFont="1" applyBorder="1" applyAlignment="1">
      <alignment horizontal="right" vertical="center" wrapText="1"/>
    </xf>
    <xf numFmtId="0" fontId="15" fillId="0" borderId="10" xfId="2" applyFont="1" applyBorder="1" applyAlignment="1">
      <alignment vertical="center"/>
    </xf>
    <xf numFmtId="176" fontId="14" fillId="0" borderId="8" xfId="2" applyNumberFormat="1" applyFont="1" applyBorder="1" applyAlignment="1">
      <alignment vertical="center"/>
    </xf>
    <xf numFmtId="176" fontId="14" fillId="0" borderId="12" xfId="2" applyNumberFormat="1" applyFont="1" applyBorder="1" applyAlignment="1">
      <alignment vertical="center"/>
    </xf>
    <xf numFmtId="176" fontId="14" fillId="0" borderId="12" xfId="3" applyNumberFormat="1" applyFont="1" applyBorder="1" applyAlignment="1">
      <alignment horizontal="right" vertical="center" wrapText="1"/>
    </xf>
    <xf numFmtId="0" fontId="14" fillId="0" borderId="12" xfId="2" applyFont="1" applyBorder="1" applyAlignment="1">
      <alignment horizontal="left" vertical="center" wrapText="1" indent="1"/>
    </xf>
    <xf numFmtId="0" fontId="14" fillId="0" borderId="12" xfId="2" applyFont="1" applyBorder="1" applyAlignment="1">
      <alignment horizontal="left" vertical="center" indent="1"/>
    </xf>
    <xf numFmtId="0" fontId="14" fillId="0" borderId="15" xfId="2" applyFont="1" applyBorder="1" applyAlignment="1">
      <alignment horizontal="center" vertical="center"/>
    </xf>
    <xf numFmtId="176" fontId="14" fillId="0" borderId="8" xfId="3" applyNumberFormat="1" applyFont="1" applyBorder="1" applyAlignment="1">
      <alignment horizontal="right" vertical="center" wrapText="1"/>
    </xf>
    <xf numFmtId="0" fontId="14" fillId="0" borderId="8" xfId="2" applyFont="1" applyBorder="1" applyAlignment="1">
      <alignment horizontal="left" vertical="center" wrapText="1" indent="1"/>
    </xf>
    <xf numFmtId="0" fontId="14" fillId="0" borderId="9" xfId="2" applyFont="1" applyBorder="1" applyAlignment="1">
      <alignment horizontal="center" vertical="center"/>
    </xf>
    <xf numFmtId="0" fontId="14" fillId="0" borderId="8" xfId="2" applyFont="1" applyBorder="1" applyAlignment="1">
      <alignment horizontal="left" vertical="center" indent="1"/>
    </xf>
    <xf numFmtId="0" fontId="14" fillId="0" borderId="9" xfId="2" applyFont="1" applyBorder="1" applyAlignment="1">
      <alignment horizontal="center" vertical="center" wrapText="1"/>
    </xf>
    <xf numFmtId="176" fontId="14" fillId="0" borderId="11" xfId="2" applyNumberFormat="1" applyFont="1" applyBorder="1" applyAlignment="1">
      <alignment vertical="center"/>
    </xf>
    <xf numFmtId="0" fontId="14" fillId="0" borderId="13" xfId="2" applyFont="1" applyBorder="1" applyAlignment="1">
      <alignment horizontal="center" vertical="center"/>
    </xf>
    <xf numFmtId="0" fontId="15" fillId="0" borderId="16" xfId="2" applyFont="1" applyBorder="1" applyAlignment="1">
      <alignment vertical="center"/>
    </xf>
    <xf numFmtId="176" fontId="14" fillId="0" borderId="14" xfId="3" applyNumberFormat="1" applyFont="1" applyBorder="1" applyAlignment="1">
      <alignment horizontal="right" vertical="center" wrapText="1"/>
    </xf>
    <xf numFmtId="0" fontId="14" fillId="0" borderId="14" xfId="2" applyFont="1" applyBorder="1" applyAlignment="1">
      <alignment horizontal="left" vertical="center" wrapText="1" indent="1"/>
    </xf>
    <xf numFmtId="0" fontId="15" fillId="0" borderId="7" xfId="2" applyFont="1" applyBorder="1" applyAlignment="1">
      <alignment vertical="center" wrapText="1"/>
    </xf>
    <xf numFmtId="0" fontId="15" fillId="0" borderId="10" xfId="2" applyFont="1" applyBorder="1"/>
    <xf numFmtId="0" fontId="14" fillId="0" borderId="8" xfId="2" applyFont="1" applyBorder="1" applyAlignment="1">
      <alignment horizontal="left" indent="1"/>
    </xf>
    <xf numFmtId="0" fontId="14" fillId="0" borderId="9" xfId="2" applyFont="1" applyBorder="1" applyAlignment="1">
      <alignment horizontal="left" vertical="center" wrapText="1" indent="1"/>
    </xf>
    <xf numFmtId="0" fontId="14" fillId="0" borderId="14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5" fillId="0" borderId="21" xfId="2" applyFont="1" applyBorder="1" applyAlignment="1">
      <alignment vertical="center"/>
    </xf>
    <xf numFmtId="176" fontId="14" fillId="0" borderId="14" xfId="3" applyNumberFormat="1" applyFont="1" applyBorder="1" applyAlignment="1">
      <alignment vertical="center"/>
    </xf>
    <xf numFmtId="0" fontId="14" fillId="0" borderId="14" xfId="2" applyFont="1" applyBorder="1" applyAlignment="1">
      <alignment horizontal="left" vertical="center" indent="1"/>
    </xf>
    <xf numFmtId="0" fontId="14" fillId="0" borderId="17" xfId="2" applyFont="1" applyBorder="1" applyAlignment="1">
      <alignment horizontal="left" vertical="center" wrapText="1" indent="1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41" fontId="14" fillId="0" borderId="0" xfId="3" applyFont="1" applyAlignment="1">
      <alignment vertical="center"/>
    </xf>
    <xf numFmtId="0" fontId="14" fillId="0" borderId="0" xfId="2" applyFont="1"/>
    <xf numFmtId="0" fontId="2" fillId="0" borderId="0" xfId="2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4" fillId="0" borderId="15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 wrapText="1"/>
    </xf>
    <xf numFmtId="0" fontId="14" fillId="0" borderId="47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50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41" fontId="14" fillId="0" borderId="25" xfId="3" applyFont="1" applyBorder="1" applyAlignment="1">
      <alignment horizontal="center" vertical="center" wrapText="1"/>
    </xf>
    <xf numFmtId="41" fontId="14" fillId="0" borderId="24" xfId="3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 indent="1"/>
    </xf>
    <xf numFmtId="0" fontId="14" fillId="0" borderId="17" xfId="2" applyFont="1" applyBorder="1" applyAlignment="1">
      <alignment horizontal="left" vertical="center" indent="1"/>
    </xf>
    <xf numFmtId="0" fontId="14" fillId="0" borderId="53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 indent="1"/>
    </xf>
    <xf numFmtId="0" fontId="14" fillId="0" borderId="11" xfId="2" applyFont="1" applyBorder="1" applyAlignment="1">
      <alignment horizontal="left" vertical="center" indent="1"/>
    </xf>
    <xf numFmtId="41" fontId="14" fillId="0" borderId="24" xfId="3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23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5" xfId="2" applyBorder="1" applyAlignment="1">
      <alignment horizontal="center" vertical="center" wrapText="1"/>
    </xf>
    <xf numFmtId="0" fontId="2" fillId="0" borderId="24" xfId="2" applyBorder="1" applyAlignment="1">
      <alignment horizontal="center" vertical="center" wrapText="1"/>
    </xf>
    <xf numFmtId="0" fontId="2" fillId="0" borderId="21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2" fillId="0" borderId="8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11" xfId="2" applyBorder="1" applyAlignment="1">
      <alignment horizontal="center" vertical="center" wrapText="1"/>
    </xf>
    <xf numFmtId="0" fontId="2" fillId="0" borderId="11" xfId="2" applyBorder="1" applyAlignment="1"/>
    <xf numFmtId="0" fontId="2" fillId="0" borderId="12" xfId="2" applyBorder="1" applyAlignment="1">
      <alignment horizontal="center" vertical="center" wrapText="1"/>
    </xf>
    <xf numFmtId="0" fontId="2" fillId="0" borderId="14" xfId="2" applyBorder="1" applyAlignment="1">
      <alignment horizontal="center" vertical="center" wrapText="1"/>
    </xf>
    <xf numFmtId="0" fontId="2" fillId="0" borderId="9" xfId="2" applyBorder="1" applyAlignment="1">
      <alignment horizontal="center" vertical="center"/>
    </xf>
    <xf numFmtId="0" fontId="2" fillId="0" borderId="15" xfId="2" applyBorder="1" applyAlignment="1">
      <alignment horizontal="center" vertical="center" wrapText="1"/>
    </xf>
    <xf numFmtId="0" fontId="2" fillId="0" borderId="26" xfId="2" applyBorder="1" applyAlignment="1">
      <alignment horizontal="center" vertical="center" wrapText="1"/>
    </xf>
    <xf numFmtId="0" fontId="2" fillId="0" borderId="33" xfId="2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" fillId="0" borderId="36" xfId="2" applyBorder="1" applyAlignment="1">
      <alignment vertical="center" wrapText="1" shrinkToFit="1"/>
    </xf>
    <xf numFmtId="0" fontId="0" fillId="0" borderId="19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18" xfId="2" applyBorder="1" applyAlignment="1">
      <alignment horizontal="center" vertical="center"/>
    </xf>
    <xf numFmtId="0" fontId="2" fillId="0" borderId="24" xfId="2" applyBorder="1" applyAlignment="1">
      <alignment horizontal="center" vertical="center"/>
    </xf>
    <xf numFmtId="41" fontId="2" fillId="0" borderId="25" xfId="1" applyFont="1" applyBorder="1" applyAlignment="1">
      <alignment horizontal="center" vertical="center" wrapText="1"/>
    </xf>
    <xf numFmtId="41" fontId="2" fillId="0" borderId="24" xfId="1" applyFont="1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2" fillId="0" borderId="22" xfId="2" applyBorder="1" applyAlignment="1">
      <alignment horizontal="center" vertical="center" wrapText="1"/>
    </xf>
    <xf numFmtId="0" fontId="2" fillId="0" borderId="12" xfId="2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28" xfId="2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40" xfId="2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0" fontId="2" fillId="0" borderId="42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2" fillId="0" borderId="27" xfId="2" applyBorder="1" applyAlignment="1">
      <alignment horizontal="center"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4617;&#44368;\&#50696;&#44208;&#49328;\&#50696;&#49328;\2013&#50696;&#49328;\2013&#48277;&#51064;&#50696;&#49328;&#49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4617;&#44368;\&#50696;&#44208;&#49328;\&#50696;&#49328;\2013&#50696;&#49328;\2013&#45380;&#44368;&#48708;&#50696;&#49328;(&#52572;&#51333;&#505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편성지침세로"/>
      <sheetName val="법인수입세로"/>
      <sheetName val="법인지출세로"/>
      <sheetName val="법인수입"/>
      <sheetName val="법인지출"/>
      <sheetName val="예산총괄표세로"/>
      <sheetName val="예산총칙"/>
      <sheetName val="표지 (2)"/>
      <sheetName val="표지"/>
    </sheetNames>
    <sheetDataSet>
      <sheetData sheetId="0" refreshError="1"/>
      <sheetData sheetId="1" refreshError="1"/>
      <sheetData sheetId="2">
        <row r="7">
          <cell r="D7">
            <v>50000</v>
          </cell>
          <cell r="E7">
            <v>50000</v>
          </cell>
        </row>
        <row r="8">
          <cell r="D8">
            <v>510000</v>
          </cell>
          <cell r="E8">
            <v>1020000</v>
          </cell>
        </row>
        <row r="9">
          <cell r="D9">
            <v>0</v>
          </cell>
          <cell r="E9">
            <v>10000</v>
          </cell>
        </row>
        <row r="12">
          <cell r="D12">
            <v>25000</v>
          </cell>
          <cell r="E12">
            <v>70000</v>
          </cell>
        </row>
        <row r="14">
          <cell r="D14">
            <v>1000</v>
          </cell>
          <cell r="E14">
            <v>1000</v>
          </cell>
        </row>
        <row r="16">
          <cell r="D16">
            <v>14000</v>
          </cell>
          <cell r="E16">
            <v>14000</v>
          </cell>
        </row>
        <row r="19">
          <cell r="D19">
            <v>2100000</v>
          </cell>
        </row>
        <row r="22">
          <cell r="D22">
            <v>0</v>
          </cell>
          <cell r="E22">
            <v>60000</v>
          </cell>
        </row>
        <row r="23">
          <cell r="D23">
            <v>400000</v>
          </cell>
          <cell r="E23">
            <v>625000</v>
          </cell>
        </row>
        <row r="24">
          <cell r="D24">
            <v>3100000</v>
          </cell>
        </row>
      </sheetData>
      <sheetData sheetId="3">
        <row r="6">
          <cell r="D6">
            <v>0</v>
          </cell>
          <cell r="E6">
            <v>0</v>
          </cell>
        </row>
        <row r="9">
          <cell r="D9">
            <v>15000</v>
          </cell>
          <cell r="E9">
            <v>15000</v>
          </cell>
        </row>
        <row r="10">
          <cell r="D10">
            <v>1000</v>
          </cell>
          <cell r="E10">
            <v>1000</v>
          </cell>
        </row>
        <row r="12">
          <cell r="D12">
            <v>8000</v>
          </cell>
          <cell r="E12">
            <v>8000</v>
          </cell>
        </row>
        <row r="13">
          <cell r="D13">
            <v>2000</v>
          </cell>
          <cell r="E13">
            <v>2000</v>
          </cell>
        </row>
        <row r="14">
          <cell r="D14">
            <v>1000</v>
          </cell>
          <cell r="E14">
            <v>1000</v>
          </cell>
        </row>
        <row r="15">
          <cell r="D15">
            <v>10000</v>
          </cell>
          <cell r="E15">
            <v>10000</v>
          </cell>
        </row>
        <row r="16">
          <cell r="D16">
            <v>3000</v>
          </cell>
          <cell r="E16">
            <v>3000</v>
          </cell>
        </row>
        <row r="18">
          <cell r="D18">
            <v>1000</v>
          </cell>
          <cell r="E18">
            <v>1000</v>
          </cell>
        </row>
        <row r="19">
          <cell r="D19">
            <v>1000</v>
          </cell>
          <cell r="E19">
            <v>1000</v>
          </cell>
        </row>
        <row r="20">
          <cell r="D20">
            <v>15000</v>
          </cell>
          <cell r="E20">
            <v>15000</v>
          </cell>
        </row>
        <row r="21">
          <cell r="D21">
            <v>3000</v>
          </cell>
          <cell r="E21">
            <v>3000</v>
          </cell>
        </row>
        <row r="22">
          <cell r="D22">
            <v>8000</v>
          </cell>
          <cell r="E22">
            <v>8000</v>
          </cell>
        </row>
        <row r="23">
          <cell r="D23">
            <v>2000</v>
          </cell>
          <cell r="E23">
            <v>2000</v>
          </cell>
        </row>
        <row r="26">
          <cell r="D26">
            <v>1940000</v>
          </cell>
          <cell r="E26">
            <v>10000</v>
          </cell>
        </row>
        <row r="27">
          <cell r="D27">
            <v>160000</v>
          </cell>
          <cell r="E27">
            <v>90000</v>
          </cell>
        </row>
        <row r="30">
          <cell r="D30">
            <v>430000</v>
          </cell>
          <cell r="E30">
            <v>224000</v>
          </cell>
        </row>
        <row r="33">
          <cell r="D33">
            <v>0</v>
          </cell>
          <cell r="E33">
            <v>1000</v>
          </cell>
        </row>
        <row r="35">
          <cell r="D35">
            <v>100000</v>
          </cell>
          <cell r="E35">
            <v>1020000</v>
          </cell>
        </row>
        <row r="38">
          <cell r="E38">
            <v>35000</v>
          </cell>
        </row>
        <row r="39">
          <cell r="D39">
            <v>400000</v>
          </cell>
          <cell r="E39">
            <v>400000</v>
          </cell>
        </row>
        <row r="40">
          <cell r="D40">
            <v>3100000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비수입"/>
      <sheetName val="교비지출"/>
      <sheetName val="수입세목표"/>
      <sheetName val="지출세목표"/>
      <sheetName val="등록금회계총괄표"/>
      <sheetName val="등록금회계수입"/>
      <sheetName val="등록금회계지출"/>
      <sheetName val="기금회계 총괄표"/>
      <sheetName val="기금회계수입"/>
      <sheetName val="기금회계지출"/>
      <sheetName val="교비예산총괄표 (2)"/>
      <sheetName val="교비수입 (4)"/>
      <sheetName val="교비지출 (4)"/>
      <sheetName val="부서별예산요구서"/>
      <sheetName val="예산배정표"/>
      <sheetName val="교비예산총칙"/>
      <sheetName val="2012등록금 책정표"/>
      <sheetName val="Sheet2"/>
      <sheetName val="Sheet3"/>
    </sheetNames>
    <sheetDataSet>
      <sheetData sheetId="0">
        <row r="25">
          <cell r="H25">
            <v>17000</v>
          </cell>
        </row>
        <row r="27">
          <cell r="H27">
            <v>2000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1">
        <row r="6">
          <cell r="G6">
            <v>500000</v>
          </cell>
          <cell r="H6">
            <v>553000</v>
          </cell>
        </row>
        <row r="7">
          <cell r="G7">
            <v>210000</v>
          </cell>
          <cell r="H7">
            <v>230000</v>
          </cell>
        </row>
        <row r="8">
          <cell r="G8">
            <v>321000</v>
          </cell>
          <cell r="H8">
            <v>230000</v>
          </cell>
        </row>
        <row r="9">
          <cell r="G9">
            <v>105000</v>
          </cell>
          <cell r="H9">
            <v>100000</v>
          </cell>
        </row>
        <row r="11">
          <cell r="D11">
            <v>7000</v>
          </cell>
          <cell r="G11">
            <v>7000</v>
          </cell>
          <cell r="H11">
            <v>8000</v>
          </cell>
        </row>
        <row r="13">
          <cell r="G13">
            <v>0</v>
          </cell>
          <cell r="H13">
            <v>73000</v>
          </cell>
        </row>
        <row r="15">
          <cell r="G15">
            <v>230000</v>
          </cell>
          <cell r="H15">
            <v>257000</v>
          </cell>
        </row>
        <row r="16">
          <cell r="G16">
            <v>120000</v>
          </cell>
          <cell r="H16">
            <v>130000</v>
          </cell>
        </row>
        <row r="17">
          <cell r="G17">
            <v>130000</v>
          </cell>
          <cell r="H17">
            <v>128000</v>
          </cell>
        </row>
        <row r="18">
          <cell r="G18">
            <v>55000</v>
          </cell>
          <cell r="H18">
            <v>53000</v>
          </cell>
        </row>
        <row r="19">
          <cell r="G19">
            <v>135000</v>
          </cell>
          <cell r="H19">
            <v>59000</v>
          </cell>
        </row>
        <row r="20">
          <cell r="G20">
            <v>5000</v>
          </cell>
          <cell r="H20">
            <v>8000</v>
          </cell>
        </row>
        <row r="21">
          <cell r="G21">
            <v>10000</v>
          </cell>
          <cell r="H21">
            <v>10000</v>
          </cell>
        </row>
        <row r="25">
          <cell r="D25">
            <v>6000</v>
          </cell>
          <cell r="G25">
            <v>6000</v>
          </cell>
          <cell r="H25">
            <v>5000</v>
          </cell>
        </row>
        <row r="29">
          <cell r="G29">
            <v>35000</v>
          </cell>
          <cell r="H29">
            <v>33500</v>
          </cell>
        </row>
        <row r="32">
          <cell r="G32">
            <v>35000</v>
          </cell>
          <cell r="H32">
            <v>35000</v>
          </cell>
        </row>
        <row r="38">
          <cell r="G38">
            <v>20000</v>
          </cell>
          <cell r="H38">
            <v>20000</v>
          </cell>
        </row>
        <row r="39">
          <cell r="G39">
            <v>1000</v>
          </cell>
          <cell r="H39">
            <v>1500</v>
          </cell>
        </row>
        <row r="41">
          <cell r="G41">
            <v>69000</v>
          </cell>
          <cell r="H41">
            <v>91000</v>
          </cell>
        </row>
        <row r="44">
          <cell r="G44">
            <v>21000</v>
          </cell>
          <cell r="H44">
            <v>17000</v>
          </cell>
        </row>
        <row r="46">
          <cell r="G46">
            <v>12000</v>
          </cell>
          <cell r="H46">
            <v>6000</v>
          </cell>
        </row>
        <row r="48">
          <cell r="D48">
            <v>3000</v>
          </cell>
          <cell r="G48">
            <v>3000</v>
          </cell>
        </row>
        <row r="52">
          <cell r="D52">
            <v>150000</v>
          </cell>
          <cell r="G52">
            <v>150000</v>
          </cell>
          <cell r="H52">
            <v>140000</v>
          </cell>
        </row>
        <row r="57">
          <cell r="G57">
            <v>12000</v>
          </cell>
          <cell r="H57">
            <v>14000</v>
          </cell>
        </row>
        <row r="58">
          <cell r="D58">
            <v>3000</v>
          </cell>
          <cell r="G58">
            <v>3000</v>
          </cell>
          <cell r="H58">
            <v>3000</v>
          </cell>
        </row>
        <row r="62">
          <cell r="D62">
            <v>10000</v>
          </cell>
          <cell r="G62">
            <v>10000</v>
          </cell>
          <cell r="H62">
            <v>10000</v>
          </cell>
        </row>
        <row r="63">
          <cell r="D63">
            <v>7000</v>
          </cell>
          <cell r="G63">
            <v>7000</v>
          </cell>
        </row>
        <row r="75">
          <cell r="D75">
            <v>0</v>
          </cell>
          <cell r="G75">
            <v>0</v>
          </cell>
          <cell r="H75">
            <v>20000</v>
          </cell>
        </row>
        <row r="76">
          <cell r="D76">
            <v>0</v>
          </cell>
          <cell r="G76">
            <v>7000</v>
          </cell>
          <cell r="H76">
            <v>320000</v>
          </cell>
        </row>
        <row r="77">
          <cell r="D77">
            <v>0</v>
          </cell>
          <cell r="H77">
            <v>30000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B1" zoomScaleNormal="100" zoomScaleSheetLayoutView="100" workbookViewId="0">
      <selection activeCell="D11" sqref="D11"/>
    </sheetView>
  </sheetViews>
  <sheetFormatPr defaultRowHeight="16.5" x14ac:dyDescent="0.3"/>
  <cols>
    <col min="1" max="1" width="14.375" style="216" customWidth="1"/>
    <col min="2" max="2" width="16.25" style="216" customWidth="1"/>
    <col min="3" max="3" width="17.5" style="216" customWidth="1"/>
    <col min="4" max="4" width="17.5" style="183" customWidth="1"/>
    <col min="5" max="5" width="15.625" style="216" customWidth="1"/>
    <col min="6" max="6" width="10.375" style="216" customWidth="1"/>
    <col min="7" max="7" width="10.75" style="216" customWidth="1"/>
    <col min="8" max="8" width="37.875" style="216" customWidth="1"/>
    <col min="9" max="16384" width="9" style="216"/>
  </cols>
  <sheetData>
    <row r="1" spans="1:11" s="259" customFormat="1" ht="27" customHeight="1" x14ac:dyDescent="0.3">
      <c r="A1" s="274" t="s">
        <v>387</v>
      </c>
      <c r="B1" s="274"/>
      <c r="C1" s="274"/>
      <c r="D1" s="274"/>
      <c r="E1" s="274"/>
      <c r="F1" s="274"/>
      <c r="G1" s="274"/>
      <c r="H1" s="274"/>
      <c r="I1" s="260"/>
      <c r="J1" s="217"/>
      <c r="K1" s="217"/>
    </row>
    <row r="2" spans="1:11" ht="12.75" customHeight="1" x14ac:dyDescent="0.15">
      <c r="A2" s="275" t="s">
        <v>388</v>
      </c>
      <c r="B2" s="275"/>
      <c r="C2" s="276"/>
      <c r="D2" s="275"/>
      <c r="E2" s="275"/>
      <c r="F2" s="275"/>
      <c r="G2" s="275"/>
      <c r="H2" s="275"/>
      <c r="I2" s="217"/>
      <c r="J2" s="217"/>
      <c r="K2" s="217"/>
    </row>
    <row r="3" spans="1:11" ht="15.75" customHeight="1" x14ac:dyDescent="0.15">
      <c r="A3" s="275" t="s">
        <v>389</v>
      </c>
      <c r="B3" s="275"/>
      <c r="C3" s="276"/>
      <c r="D3" s="275"/>
      <c r="E3" s="275"/>
      <c r="F3" s="275"/>
      <c r="G3" s="275"/>
      <c r="H3" s="275"/>
      <c r="I3" s="217"/>
      <c r="J3" s="217"/>
      <c r="K3" s="217"/>
    </row>
    <row r="4" spans="1:11" ht="16.5" customHeight="1" thickBot="1" x14ac:dyDescent="0.2">
      <c r="A4" s="258" t="s">
        <v>390</v>
      </c>
      <c r="B4" s="258"/>
      <c r="C4" s="256"/>
      <c r="D4" s="257"/>
      <c r="E4" s="256"/>
      <c r="F4" s="256"/>
      <c r="G4" s="256"/>
      <c r="H4" s="255" t="s">
        <v>391</v>
      </c>
      <c r="I4" s="217"/>
      <c r="J4" s="217"/>
      <c r="K4" s="217"/>
    </row>
    <row r="5" spans="1:11" ht="18" customHeight="1" x14ac:dyDescent="0.15">
      <c r="A5" s="277" t="s">
        <v>392</v>
      </c>
      <c r="B5" s="278"/>
      <c r="C5" s="278"/>
      <c r="D5" s="279" t="s">
        <v>393</v>
      </c>
      <c r="E5" s="278" t="s">
        <v>394</v>
      </c>
      <c r="F5" s="278" t="s">
        <v>395</v>
      </c>
      <c r="G5" s="278"/>
      <c r="H5" s="282" t="s">
        <v>396</v>
      </c>
      <c r="I5" s="217"/>
      <c r="J5" s="217"/>
      <c r="K5" s="217"/>
    </row>
    <row r="6" spans="1:11" ht="18" customHeight="1" thickBot="1" x14ac:dyDescent="0.2">
      <c r="A6" s="254" t="s">
        <v>397</v>
      </c>
      <c r="B6" s="253" t="s">
        <v>398</v>
      </c>
      <c r="C6" s="253" t="s">
        <v>399</v>
      </c>
      <c r="D6" s="280"/>
      <c r="E6" s="281"/>
      <c r="F6" s="253" t="s">
        <v>400</v>
      </c>
      <c r="G6" s="253" t="s">
        <v>401</v>
      </c>
      <c r="H6" s="283"/>
      <c r="I6" s="217"/>
      <c r="J6" s="217"/>
      <c r="K6" s="217"/>
    </row>
    <row r="7" spans="1:11" ht="30.75" customHeight="1" x14ac:dyDescent="0.15">
      <c r="A7" s="252" t="s">
        <v>402</v>
      </c>
      <c r="B7" s="251"/>
      <c r="C7" s="251"/>
      <c r="D7" s="250">
        <f>D8</f>
        <v>560000</v>
      </c>
      <c r="E7" s="223">
        <f>SUM(E8)</f>
        <v>1080000</v>
      </c>
      <c r="F7" s="223" t="str">
        <f>IF(D7&gt;E7,D7-E7," ")</f>
        <v xml:space="preserve"> </v>
      </c>
      <c r="G7" s="223">
        <f>IF(E7&gt;D7,E7-D7," ")</f>
        <v>520000</v>
      </c>
      <c r="H7" s="249"/>
      <c r="I7" s="217"/>
      <c r="J7" s="217"/>
      <c r="K7" s="217"/>
    </row>
    <row r="8" spans="1:11" ht="30.75" customHeight="1" x14ac:dyDescent="0.15">
      <c r="A8" s="261"/>
      <c r="B8" s="234" t="s">
        <v>403</v>
      </c>
      <c r="C8" s="236"/>
      <c r="D8" s="224">
        <f>SUM(D9:D10)</f>
        <v>560000</v>
      </c>
      <c r="E8" s="227">
        <f>SUM(E9:E11)</f>
        <v>1080000</v>
      </c>
      <c r="F8" s="223" t="str">
        <f t="shared" ref="F8:F25" si="0">IF(D8&gt;E8,D8-E8," ")</f>
        <v xml:space="preserve"> </v>
      </c>
      <c r="G8" s="223">
        <f t="shared" ref="G8:G25" si="1">IF(E8&gt;D8,E8-D8," ")</f>
        <v>520000</v>
      </c>
      <c r="H8" s="243"/>
      <c r="I8" s="217"/>
      <c r="J8" s="217"/>
      <c r="K8" s="217"/>
    </row>
    <row r="9" spans="1:11" ht="30.75" customHeight="1" x14ac:dyDescent="0.15">
      <c r="A9" s="262"/>
      <c r="B9" s="264"/>
      <c r="C9" s="234" t="s">
        <v>404</v>
      </c>
      <c r="D9" s="233">
        <f>[1]법인수입세로!D7</f>
        <v>50000</v>
      </c>
      <c r="E9" s="227">
        <f>[1]법인수입세로!E7</f>
        <v>50000</v>
      </c>
      <c r="F9" s="223" t="str">
        <f t="shared" si="0"/>
        <v xml:space="preserve"> </v>
      </c>
      <c r="G9" s="223" t="str">
        <f t="shared" si="1"/>
        <v xml:space="preserve"> </v>
      </c>
      <c r="H9" s="243" t="s">
        <v>405</v>
      </c>
      <c r="I9" s="217"/>
      <c r="J9" s="217"/>
      <c r="K9" s="217"/>
    </row>
    <row r="10" spans="1:11" ht="30.75" customHeight="1" x14ac:dyDescent="0.15">
      <c r="A10" s="263"/>
      <c r="B10" s="265"/>
      <c r="C10" s="234" t="s">
        <v>406</v>
      </c>
      <c r="D10" s="233">
        <f>[1]법인수입세로!D8</f>
        <v>510000</v>
      </c>
      <c r="E10" s="227">
        <f>[1]법인수입세로!E8</f>
        <v>1020000</v>
      </c>
      <c r="F10" s="223" t="str">
        <f t="shared" si="0"/>
        <v xml:space="preserve"> </v>
      </c>
      <c r="G10" s="223">
        <f t="shared" si="1"/>
        <v>510000</v>
      </c>
      <c r="H10" s="243" t="s">
        <v>407</v>
      </c>
      <c r="I10" s="217"/>
      <c r="J10" s="217"/>
      <c r="K10" s="217"/>
    </row>
    <row r="11" spans="1:11" ht="33" customHeight="1" x14ac:dyDescent="0.15">
      <c r="A11" s="248"/>
      <c r="B11" s="247"/>
      <c r="C11" s="234" t="s">
        <v>408</v>
      </c>
      <c r="D11" s="233">
        <f>[1]법인수입세로!D9</f>
        <v>0</v>
      </c>
      <c r="E11" s="227">
        <f>[1]법인수입세로!E9</f>
        <v>10000</v>
      </c>
      <c r="F11" s="223"/>
      <c r="G11" s="223"/>
      <c r="H11" s="243" t="s">
        <v>409</v>
      </c>
      <c r="I11" s="217"/>
      <c r="J11" s="217"/>
      <c r="K11" s="217"/>
    </row>
    <row r="12" spans="1:11" ht="27.75" customHeight="1" x14ac:dyDescent="0.15">
      <c r="A12" s="246" t="s">
        <v>410</v>
      </c>
      <c r="B12" s="236"/>
      <c r="C12" s="236"/>
      <c r="D12" s="224">
        <f>SUM(D13,D15,D17)</f>
        <v>40000</v>
      </c>
      <c r="E12" s="227">
        <f>SUM(E13,E15,E17)</f>
        <v>85000</v>
      </c>
      <c r="F12" s="223" t="str">
        <f t="shared" si="0"/>
        <v xml:space="preserve"> </v>
      </c>
      <c r="G12" s="223">
        <f t="shared" si="1"/>
        <v>45000</v>
      </c>
      <c r="H12" s="222"/>
      <c r="I12" s="217"/>
      <c r="J12" s="217"/>
      <c r="K12" s="217"/>
    </row>
    <row r="13" spans="1:11" ht="27.75" customHeight="1" x14ac:dyDescent="0.15">
      <c r="A13" s="266"/>
      <c r="B13" s="234" t="s">
        <v>411</v>
      </c>
      <c r="C13" s="245"/>
      <c r="D13" s="224">
        <f>D14</f>
        <v>25000</v>
      </c>
      <c r="E13" s="227">
        <f>E14</f>
        <v>70000</v>
      </c>
      <c r="F13" s="227" t="str">
        <f t="shared" si="0"/>
        <v xml:space="preserve"> </v>
      </c>
      <c r="G13" s="227">
        <f t="shared" si="1"/>
        <v>45000</v>
      </c>
      <c r="H13" s="244"/>
      <c r="I13" s="217"/>
      <c r="J13" s="217"/>
      <c r="K13" s="217"/>
    </row>
    <row r="14" spans="1:11" ht="27.75" customHeight="1" x14ac:dyDescent="0.15">
      <c r="A14" s="267"/>
      <c r="B14" s="234"/>
      <c r="C14" s="234" t="s">
        <v>412</v>
      </c>
      <c r="D14" s="233">
        <f>[1]법인수입세로!D12</f>
        <v>25000</v>
      </c>
      <c r="E14" s="227">
        <f>[1]법인수입세로!E12</f>
        <v>70000</v>
      </c>
      <c r="F14" s="223" t="str">
        <f t="shared" si="0"/>
        <v xml:space="preserve"> </v>
      </c>
      <c r="G14" s="223">
        <f t="shared" si="1"/>
        <v>45000</v>
      </c>
      <c r="H14" s="222"/>
      <c r="I14" s="217"/>
      <c r="J14" s="217"/>
      <c r="K14" s="217"/>
    </row>
    <row r="15" spans="1:11" ht="27.75" customHeight="1" x14ac:dyDescent="0.15">
      <c r="A15" s="267"/>
      <c r="B15" s="234" t="s">
        <v>413</v>
      </c>
      <c r="C15" s="234"/>
      <c r="D15" s="233">
        <f>D16</f>
        <v>1000</v>
      </c>
      <c r="E15" s="227">
        <f>E16</f>
        <v>1000</v>
      </c>
      <c r="F15" s="223" t="str">
        <f t="shared" si="0"/>
        <v xml:space="preserve"> </v>
      </c>
      <c r="G15" s="223" t="str">
        <f t="shared" si="1"/>
        <v xml:space="preserve"> </v>
      </c>
      <c r="H15" s="222"/>
      <c r="I15" s="217"/>
      <c r="J15" s="217"/>
      <c r="K15" s="217"/>
    </row>
    <row r="16" spans="1:11" ht="27.75" customHeight="1" x14ac:dyDescent="0.15">
      <c r="A16" s="267"/>
      <c r="B16" s="236"/>
      <c r="C16" s="234" t="s">
        <v>414</v>
      </c>
      <c r="D16" s="233">
        <f>[1]법인수입세로!D14</f>
        <v>1000</v>
      </c>
      <c r="E16" s="227">
        <f>[1]법인수입세로!E14</f>
        <v>1000</v>
      </c>
      <c r="F16" s="223" t="str">
        <f t="shared" si="0"/>
        <v xml:space="preserve"> </v>
      </c>
      <c r="G16" s="223" t="str">
        <f t="shared" si="1"/>
        <v xml:space="preserve"> </v>
      </c>
      <c r="H16" s="243"/>
      <c r="I16" s="217"/>
      <c r="J16" s="217"/>
      <c r="K16" s="217"/>
    </row>
    <row r="17" spans="1:11" ht="27.75" customHeight="1" x14ac:dyDescent="0.15">
      <c r="A17" s="267"/>
      <c r="B17" s="242" t="s">
        <v>415</v>
      </c>
      <c r="C17" s="242"/>
      <c r="D17" s="241">
        <f>D18</f>
        <v>14000</v>
      </c>
      <c r="E17" s="223">
        <f>SUM(E18:E18)</f>
        <v>14000</v>
      </c>
      <c r="F17" s="223" t="str">
        <f t="shared" si="0"/>
        <v xml:space="preserve"> </v>
      </c>
      <c r="G17" s="223" t="str">
        <f t="shared" si="1"/>
        <v xml:space="preserve"> </v>
      </c>
      <c r="H17" s="240"/>
      <c r="I17" s="217"/>
      <c r="J17" s="217"/>
      <c r="K17" s="217"/>
    </row>
    <row r="18" spans="1:11" ht="27.75" customHeight="1" x14ac:dyDescent="0.15">
      <c r="A18" s="267"/>
      <c r="B18" s="231"/>
      <c r="C18" s="230" t="s">
        <v>416</v>
      </c>
      <c r="D18" s="229">
        <f>[1]법인수입세로!D16</f>
        <v>14000</v>
      </c>
      <c r="E18" s="228">
        <f>[1]법인수입세로!E16</f>
        <v>14000</v>
      </c>
      <c r="F18" s="238" t="str">
        <f t="shared" si="0"/>
        <v xml:space="preserve"> </v>
      </c>
      <c r="G18" s="238" t="str">
        <f t="shared" si="1"/>
        <v xml:space="preserve"> </v>
      </c>
      <c r="H18" s="226" t="s">
        <v>417</v>
      </c>
      <c r="I18" s="217"/>
      <c r="J18" s="217"/>
      <c r="K18" s="217"/>
    </row>
    <row r="19" spans="1:11" ht="27.75" customHeight="1" x14ac:dyDescent="0.15">
      <c r="A19" s="237" t="s">
        <v>418</v>
      </c>
      <c r="B19" s="236"/>
      <c r="C19" s="234"/>
      <c r="D19" s="233">
        <f>D20</f>
        <v>2100000</v>
      </c>
      <c r="E19" s="227">
        <v>0</v>
      </c>
      <c r="F19" s="227"/>
      <c r="G19" s="227"/>
      <c r="H19" s="222"/>
      <c r="I19" s="217"/>
      <c r="J19" s="217"/>
      <c r="K19" s="217"/>
    </row>
    <row r="20" spans="1:11" ht="27.75" customHeight="1" x14ac:dyDescent="0.15">
      <c r="A20" s="235"/>
      <c r="B20" s="234" t="s">
        <v>419</v>
      </c>
      <c r="C20" s="234"/>
      <c r="D20" s="233">
        <f>D21</f>
        <v>2100000</v>
      </c>
      <c r="E20" s="227">
        <v>0</v>
      </c>
      <c r="F20" s="227"/>
      <c r="G20" s="227"/>
      <c r="H20" s="222"/>
      <c r="I20" s="217"/>
      <c r="J20" s="217"/>
      <c r="K20" s="217"/>
    </row>
    <row r="21" spans="1:11" ht="27.75" customHeight="1" x14ac:dyDescent="0.15">
      <c r="A21" s="235"/>
      <c r="B21" s="236"/>
      <c r="C21" s="234" t="s">
        <v>420</v>
      </c>
      <c r="D21" s="233">
        <f>[1]법인수입세로!D19</f>
        <v>2100000</v>
      </c>
      <c r="E21" s="227">
        <v>0</v>
      </c>
      <c r="F21" s="227"/>
      <c r="G21" s="227"/>
      <c r="H21" s="222"/>
      <c r="I21" s="217"/>
      <c r="J21" s="217"/>
      <c r="K21" s="217"/>
    </row>
    <row r="22" spans="1:11" ht="27.75" customHeight="1" x14ac:dyDescent="0.15">
      <c r="A22" s="237" t="s">
        <v>421</v>
      </c>
      <c r="B22" s="236"/>
      <c r="C22" s="234"/>
      <c r="D22" s="233">
        <f>D23</f>
        <v>0</v>
      </c>
      <c r="E22" s="227">
        <f>E23</f>
        <v>60000</v>
      </c>
      <c r="F22" s="227"/>
      <c r="G22" s="227"/>
      <c r="H22" s="222"/>
      <c r="I22" s="217"/>
      <c r="J22" s="217"/>
      <c r="K22" s="217"/>
    </row>
    <row r="23" spans="1:11" ht="27.75" customHeight="1" x14ac:dyDescent="0.15">
      <c r="A23" s="235"/>
      <c r="B23" s="234" t="s">
        <v>422</v>
      </c>
      <c r="C23" s="234"/>
      <c r="D23" s="233">
        <f>D24</f>
        <v>0</v>
      </c>
      <c r="E23" s="227">
        <f>E24</f>
        <v>60000</v>
      </c>
      <c r="F23" s="227"/>
      <c r="G23" s="227"/>
      <c r="H23" s="222"/>
      <c r="I23" s="217"/>
      <c r="J23" s="217"/>
      <c r="K23" s="217"/>
    </row>
    <row r="24" spans="1:11" ht="27.75" customHeight="1" x14ac:dyDescent="0.15">
      <c r="A24" s="232"/>
      <c r="B24" s="231"/>
      <c r="C24" s="230" t="s">
        <v>423</v>
      </c>
      <c r="D24" s="229">
        <f>[1]법인수입세로!D22</f>
        <v>0</v>
      </c>
      <c r="E24" s="228">
        <f>[1]법인수입세로!E22</f>
        <v>60000</v>
      </c>
      <c r="F24" s="227"/>
      <c r="G24" s="227"/>
      <c r="H24" s="226"/>
      <c r="I24" s="217"/>
      <c r="J24" s="217"/>
      <c r="K24" s="217"/>
    </row>
    <row r="25" spans="1:11" ht="33" customHeight="1" x14ac:dyDescent="0.15">
      <c r="A25" s="268" t="s">
        <v>424</v>
      </c>
      <c r="B25" s="269"/>
      <c r="C25" s="270"/>
      <c r="D25" s="225">
        <f>[1]법인수입세로!D23</f>
        <v>400000</v>
      </c>
      <c r="E25" s="224">
        <f>[1]법인수입세로!E23</f>
        <v>625000</v>
      </c>
      <c r="F25" s="223" t="str">
        <f t="shared" si="0"/>
        <v xml:space="preserve"> </v>
      </c>
      <c r="G25" s="223">
        <f t="shared" si="1"/>
        <v>225000</v>
      </c>
      <c r="H25" s="222"/>
    </row>
    <row r="26" spans="1:11" ht="33" customHeight="1" thickBot="1" x14ac:dyDescent="0.2">
      <c r="A26" s="271" t="s">
        <v>425</v>
      </c>
      <c r="B26" s="272"/>
      <c r="C26" s="273"/>
      <c r="D26" s="221">
        <f>[1]법인수입세로!D24</f>
        <v>3100000</v>
      </c>
      <c r="E26" s="220">
        <f>SUM(E7,E12,E19,E22,E25)</f>
        <v>1850000</v>
      </c>
      <c r="F26" s="219">
        <f>IF(D26&gt;E26,D26-E26," ")</f>
        <v>1250000</v>
      </c>
      <c r="G26" s="219" t="str">
        <f>IF(E26&gt;D26,E26-D26," ")</f>
        <v xml:space="preserve"> </v>
      </c>
      <c r="H26" s="218"/>
    </row>
    <row r="27" spans="1:11" x14ac:dyDescent="0.15">
      <c r="A27" s="217"/>
      <c r="B27" s="217"/>
      <c r="C27" s="217"/>
      <c r="D27" s="182"/>
      <c r="E27" s="217"/>
      <c r="F27" s="217"/>
      <c r="G27" s="217"/>
      <c r="H27" s="217"/>
    </row>
  </sheetData>
  <sheetProtection password="CC3D" sheet="1" objects="1" scenarios="1"/>
  <mergeCells count="13">
    <mergeCell ref="A1:H1"/>
    <mergeCell ref="A2:H2"/>
    <mergeCell ref="A3:H3"/>
    <mergeCell ref="A5:C5"/>
    <mergeCell ref="D5:D6"/>
    <mergeCell ref="E5:E6"/>
    <mergeCell ref="F5:G5"/>
    <mergeCell ref="H5:H6"/>
    <mergeCell ref="A8:A10"/>
    <mergeCell ref="B9:B10"/>
    <mergeCell ref="A13:A18"/>
    <mergeCell ref="A25:C25"/>
    <mergeCell ref="A26:C26"/>
  </mergeCells>
  <phoneticPr fontId="3" type="noConversion"/>
  <printOptions horizontalCentered="1"/>
  <pageMargins left="0.23622047244094499" right="0.23622047244094499" top="0.49803149600000002" bottom="0.49803149600000002" header="0.31496062992126" footer="0.31496062992126"/>
  <pageSetup paperSize="9" scale="95" orientation="landscape" useFirstPageNumber="1" horizontalDpi="300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4" zoomScaleNormal="100" zoomScaleSheetLayoutView="75" workbookViewId="0">
      <selection activeCell="A8" sqref="A8:A9"/>
    </sheetView>
  </sheetViews>
  <sheetFormatPr defaultRowHeight="16.5" x14ac:dyDescent="0.3"/>
  <cols>
    <col min="1" max="1" width="15.125" style="216" customWidth="1"/>
    <col min="2" max="2" width="16.25" style="216" customWidth="1"/>
    <col min="3" max="3" width="17.75" style="216" customWidth="1"/>
    <col min="4" max="4" width="17.75" style="183" customWidth="1"/>
    <col min="5" max="5" width="15" style="183" customWidth="1"/>
    <col min="6" max="6" width="11.875" style="216" customWidth="1"/>
    <col min="7" max="7" width="10.75" style="216" customWidth="1"/>
    <col min="8" max="8" width="37.875" style="216" customWidth="1"/>
    <col min="9" max="11" width="0" style="216" hidden="1" customWidth="1"/>
    <col min="12" max="16384" width="9" style="216"/>
  </cols>
  <sheetData>
    <row r="1" spans="1:11" s="259" customFormat="1" ht="27" customHeight="1" x14ac:dyDescent="0.3">
      <c r="A1" s="274" t="s">
        <v>426</v>
      </c>
      <c r="B1" s="274"/>
      <c r="C1" s="274"/>
      <c r="D1" s="274"/>
      <c r="E1" s="274"/>
      <c r="F1" s="274"/>
      <c r="G1" s="274"/>
      <c r="H1" s="274"/>
      <c r="I1" s="260"/>
      <c r="J1" s="217"/>
      <c r="K1" s="217"/>
    </row>
    <row r="2" spans="1:11" x14ac:dyDescent="0.15">
      <c r="A2" s="275" t="s">
        <v>427</v>
      </c>
      <c r="B2" s="275"/>
      <c r="C2" s="276"/>
      <c r="D2" s="275"/>
      <c r="E2" s="275"/>
      <c r="F2" s="275"/>
      <c r="G2" s="275"/>
      <c r="H2" s="275"/>
      <c r="I2" s="217"/>
      <c r="J2" s="217"/>
      <c r="K2" s="217"/>
    </row>
    <row r="3" spans="1:11" ht="18.75" customHeight="1" x14ac:dyDescent="0.15">
      <c r="A3" s="275" t="s">
        <v>428</v>
      </c>
      <c r="B3" s="275"/>
      <c r="C3" s="276"/>
      <c r="D3" s="275"/>
      <c r="E3" s="275"/>
      <c r="F3" s="275"/>
      <c r="G3" s="275"/>
      <c r="H3" s="275"/>
      <c r="I3" s="217"/>
      <c r="J3" s="217"/>
      <c r="K3" s="217"/>
    </row>
    <row r="4" spans="1:11" ht="14.25" thickBot="1" x14ac:dyDescent="0.2">
      <c r="A4" s="256" t="s">
        <v>390</v>
      </c>
      <c r="B4" s="256"/>
      <c r="C4" s="256"/>
      <c r="D4" s="257"/>
      <c r="E4" s="257"/>
      <c r="F4" s="256"/>
      <c r="G4" s="256"/>
      <c r="H4" s="255" t="s">
        <v>391</v>
      </c>
      <c r="I4" s="217"/>
      <c r="J4" s="217"/>
      <c r="K4" s="217"/>
    </row>
    <row r="5" spans="1:11" ht="21.75" customHeight="1" x14ac:dyDescent="0.15">
      <c r="A5" s="277" t="s">
        <v>392</v>
      </c>
      <c r="B5" s="278"/>
      <c r="C5" s="278"/>
      <c r="D5" s="279" t="s">
        <v>429</v>
      </c>
      <c r="E5" s="279" t="s">
        <v>430</v>
      </c>
      <c r="F5" s="278" t="s">
        <v>395</v>
      </c>
      <c r="G5" s="278"/>
      <c r="H5" s="282" t="s">
        <v>431</v>
      </c>
      <c r="I5" s="217"/>
      <c r="J5" s="217"/>
      <c r="K5" s="217"/>
    </row>
    <row r="6" spans="1:11" ht="21.75" customHeight="1" thickBot="1" x14ac:dyDescent="0.2">
      <c r="A6" s="254" t="s">
        <v>432</v>
      </c>
      <c r="B6" s="253" t="s">
        <v>433</v>
      </c>
      <c r="C6" s="253" t="s">
        <v>434</v>
      </c>
      <c r="D6" s="280"/>
      <c r="E6" s="291"/>
      <c r="F6" s="253" t="s">
        <v>435</v>
      </c>
      <c r="G6" s="253" t="s">
        <v>436</v>
      </c>
      <c r="H6" s="283"/>
      <c r="I6" s="217"/>
      <c r="J6" s="217"/>
      <c r="K6" s="217"/>
    </row>
    <row r="7" spans="1:11" ht="29.25" customHeight="1" x14ac:dyDescent="0.15">
      <c r="A7" s="246" t="s">
        <v>437</v>
      </c>
      <c r="B7" s="231"/>
      <c r="C7" s="231"/>
      <c r="D7" s="184">
        <f>D8</f>
        <v>0</v>
      </c>
      <c r="E7" s="185">
        <f>SUM(E8)</f>
        <v>0</v>
      </c>
      <c r="F7" s="186" t="str">
        <f>IF(D7&gt;E7,D7-E7," ")</f>
        <v xml:space="preserve"> </v>
      </c>
      <c r="G7" s="186" t="str">
        <f>IF(E7&gt;D7,E7-D7,"")</f>
        <v/>
      </c>
      <c r="H7" s="187"/>
      <c r="I7" s="217"/>
      <c r="J7" s="217"/>
      <c r="K7" s="217"/>
    </row>
    <row r="8" spans="1:11" ht="27" customHeight="1" x14ac:dyDescent="0.15">
      <c r="A8" s="266"/>
      <c r="B8" s="234" t="s">
        <v>438</v>
      </c>
      <c r="C8" s="234"/>
      <c r="D8" s="188">
        <f>D9</f>
        <v>0</v>
      </c>
      <c r="E8" s="189">
        <f>SUM(E9:E9)</f>
        <v>0</v>
      </c>
      <c r="F8" s="186" t="str">
        <f t="shared" ref="F8:F42" si="0">IF(D8&gt;E8,D8-E8," ")</f>
        <v xml:space="preserve"> </v>
      </c>
      <c r="G8" s="186" t="str">
        <f t="shared" ref="G8:G42" si="1">IF(E8&gt;D8,E8-D8,"")</f>
        <v/>
      </c>
      <c r="H8" s="222"/>
      <c r="I8" s="217"/>
      <c r="J8" s="217"/>
      <c r="K8" s="217"/>
    </row>
    <row r="9" spans="1:11" ht="27.75" customHeight="1" x14ac:dyDescent="0.15">
      <c r="A9" s="267"/>
      <c r="B9" s="190"/>
      <c r="C9" s="234" t="s">
        <v>439</v>
      </c>
      <c r="D9" s="188">
        <f>[1]법인지출세로!D6</f>
        <v>0</v>
      </c>
      <c r="E9" s="189">
        <f>[1]법인지출세로!E6</f>
        <v>0</v>
      </c>
      <c r="F9" s="186" t="str">
        <f t="shared" si="0"/>
        <v xml:space="preserve"> </v>
      </c>
      <c r="G9" s="186" t="str">
        <f t="shared" si="1"/>
        <v/>
      </c>
      <c r="H9" s="243" t="s">
        <v>440</v>
      </c>
      <c r="I9" s="217"/>
      <c r="J9" s="217"/>
      <c r="K9" s="217"/>
    </row>
    <row r="10" spans="1:11" ht="27" customHeight="1" x14ac:dyDescent="0.15">
      <c r="A10" s="246" t="s">
        <v>441</v>
      </c>
      <c r="B10" s="236"/>
      <c r="C10" s="236"/>
      <c r="D10" s="191">
        <f>SUM(D11,D14,D20)</f>
        <v>70000</v>
      </c>
      <c r="E10" s="192">
        <f>SUM(E11,E14,E20)</f>
        <v>70000</v>
      </c>
      <c r="F10" s="186" t="str">
        <f t="shared" si="0"/>
        <v xml:space="preserve"> </v>
      </c>
      <c r="G10" s="186" t="str">
        <f t="shared" si="1"/>
        <v/>
      </c>
      <c r="H10" s="222"/>
      <c r="I10" s="217"/>
      <c r="J10" s="217"/>
      <c r="K10" s="217"/>
    </row>
    <row r="11" spans="1:11" ht="29.25" customHeight="1" x14ac:dyDescent="0.15">
      <c r="A11" s="266"/>
      <c r="B11" s="234" t="s">
        <v>442</v>
      </c>
      <c r="C11" s="236"/>
      <c r="D11" s="191">
        <f>SUM(D12:D13)</f>
        <v>16000</v>
      </c>
      <c r="E11" s="192">
        <f>SUM(E12:E13)</f>
        <v>16000</v>
      </c>
      <c r="F11" s="186" t="str">
        <f t="shared" si="0"/>
        <v xml:space="preserve"> </v>
      </c>
      <c r="G11" s="186" t="str">
        <f t="shared" si="1"/>
        <v/>
      </c>
      <c r="H11" s="222"/>
      <c r="I11" s="217"/>
      <c r="J11" s="217"/>
      <c r="K11" s="217"/>
    </row>
    <row r="12" spans="1:11" ht="28.5" customHeight="1" x14ac:dyDescent="0.15">
      <c r="A12" s="267"/>
      <c r="B12" s="264"/>
      <c r="C12" s="234" t="s">
        <v>443</v>
      </c>
      <c r="D12" s="193">
        <f>[1]법인지출세로!D9</f>
        <v>15000</v>
      </c>
      <c r="E12" s="192">
        <f>[1]법인지출세로!E9</f>
        <v>15000</v>
      </c>
      <c r="F12" s="186" t="str">
        <f t="shared" si="0"/>
        <v xml:space="preserve"> </v>
      </c>
      <c r="G12" s="186" t="str">
        <f t="shared" si="1"/>
        <v/>
      </c>
      <c r="H12" s="243" t="s">
        <v>444</v>
      </c>
      <c r="I12" s="217"/>
      <c r="J12" s="217"/>
      <c r="K12" s="217"/>
    </row>
    <row r="13" spans="1:11" ht="28.5" customHeight="1" x14ac:dyDescent="0.15">
      <c r="A13" s="267"/>
      <c r="B13" s="288"/>
      <c r="C13" s="234" t="s">
        <v>445</v>
      </c>
      <c r="D13" s="193">
        <f>[1]법인지출세로!D10</f>
        <v>1000</v>
      </c>
      <c r="E13" s="192">
        <f>[1]법인지출세로!E10</f>
        <v>1000</v>
      </c>
      <c r="F13" s="186" t="str">
        <f t="shared" si="0"/>
        <v xml:space="preserve"> </v>
      </c>
      <c r="G13" s="186" t="str">
        <f t="shared" si="1"/>
        <v/>
      </c>
      <c r="H13" s="243" t="s">
        <v>446</v>
      </c>
      <c r="I13" s="217"/>
      <c r="J13" s="217"/>
      <c r="K13" s="217"/>
    </row>
    <row r="14" spans="1:11" ht="26.25" customHeight="1" x14ac:dyDescent="0.15">
      <c r="A14" s="267"/>
      <c r="B14" s="234" t="s">
        <v>447</v>
      </c>
      <c r="C14" s="234"/>
      <c r="D14" s="193">
        <f>SUM(D15:D19)</f>
        <v>24000</v>
      </c>
      <c r="E14" s="192">
        <f>SUM(E15:E19)</f>
        <v>24000</v>
      </c>
      <c r="F14" s="186" t="str">
        <f t="shared" si="0"/>
        <v xml:space="preserve"> </v>
      </c>
      <c r="G14" s="186" t="str">
        <f t="shared" si="1"/>
        <v/>
      </c>
      <c r="H14" s="222"/>
      <c r="I14" s="217"/>
      <c r="J14" s="217"/>
      <c r="K14" s="217"/>
    </row>
    <row r="15" spans="1:11" ht="27" x14ac:dyDescent="0.15">
      <c r="A15" s="267"/>
      <c r="B15" s="231"/>
      <c r="C15" s="234" t="s">
        <v>448</v>
      </c>
      <c r="D15" s="193">
        <f>[1]법인지출세로!D12</f>
        <v>8000</v>
      </c>
      <c r="E15" s="192">
        <f>[1]법인지출세로!E12</f>
        <v>8000</v>
      </c>
      <c r="F15" s="186" t="str">
        <f t="shared" si="0"/>
        <v xml:space="preserve"> </v>
      </c>
      <c r="G15" s="186" t="str">
        <f t="shared" si="1"/>
        <v/>
      </c>
      <c r="H15" s="243" t="s">
        <v>449</v>
      </c>
      <c r="I15" s="217"/>
      <c r="J15" s="217"/>
      <c r="K15" s="217"/>
    </row>
    <row r="16" spans="1:11" ht="27" customHeight="1" x14ac:dyDescent="0.15">
      <c r="A16" s="239"/>
      <c r="B16" s="288"/>
      <c r="C16" s="242" t="s">
        <v>450</v>
      </c>
      <c r="D16" s="194">
        <f>[1]법인지출세로!D13</f>
        <v>2000</v>
      </c>
      <c r="E16" s="195">
        <f>[1]법인지출세로!E13</f>
        <v>2000</v>
      </c>
      <c r="F16" s="186" t="str">
        <f t="shared" si="0"/>
        <v xml:space="preserve"> </v>
      </c>
      <c r="G16" s="186" t="str">
        <f t="shared" si="1"/>
        <v/>
      </c>
      <c r="H16" s="196" t="s">
        <v>451</v>
      </c>
      <c r="I16" s="217"/>
      <c r="J16" s="217"/>
      <c r="K16" s="217"/>
    </row>
    <row r="17" spans="1:11" ht="27" customHeight="1" x14ac:dyDescent="0.15">
      <c r="A17" s="239"/>
      <c r="B17" s="288"/>
      <c r="C17" s="234" t="s">
        <v>452</v>
      </c>
      <c r="D17" s="193">
        <f>[1]법인지출세로!D14</f>
        <v>1000</v>
      </c>
      <c r="E17" s="192">
        <f>[1]법인지출세로!E14</f>
        <v>1000</v>
      </c>
      <c r="F17" s="186" t="str">
        <f t="shared" si="0"/>
        <v xml:space="preserve"> </v>
      </c>
      <c r="G17" s="186" t="str">
        <f t="shared" si="1"/>
        <v/>
      </c>
      <c r="H17" s="243" t="s">
        <v>453</v>
      </c>
      <c r="I17" s="217"/>
      <c r="J17" s="217"/>
      <c r="K17" s="217"/>
    </row>
    <row r="18" spans="1:11" ht="27" customHeight="1" x14ac:dyDescent="0.15">
      <c r="A18" s="239"/>
      <c r="B18" s="288"/>
      <c r="C18" s="234" t="s">
        <v>454</v>
      </c>
      <c r="D18" s="193">
        <f>[1]법인지출세로!D15</f>
        <v>10000</v>
      </c>
      <c r="E18" s="192">
        <f>[1]법인지출세로!E15</f>
        <v>10000</v>
      </c>
      <c r="F18" s="186" t="str">
        <f t="shared" si="0"/>
        <v xml:space="preserve"> </v>
      </c>
      <c r="G18" s="186" t="str">
        <f t="shared" si="1"/>
        <v/>
      </c>
      <c r="H18" s="243" t="s">
        <v>455</v>
      </c>
      <c r="I18" s="217"/>
      <c r="J18" s="217"/>
      <c r="K18" s="217"/>
    </row>
    <row r="19" spans="1:11" ht="27" customHeight="1" x14ac:dyDescent="0.15">
      <c r="A19" s="239"/>
      <c r="B19" s="265"/>
      <c r="C19" s="234" t="s">
        <v>456</v>
      </c>
      <c r="D19" s="193">
        <f>[1]법인지출세로!D16</f>
        <v>3000</v>
      </c>
      <c r="E19" s="192">
        <f>[1]법인지출세로!E16</f>
        <v>3000</v>
      </c>
      <c r="F19" s="186" t="str">
        <f t="shared" si="0"/>
        <v xml:space="preserve"> </v>
      </c>
      <c r="G19" s="186" t="str">
        <f t="shared" si="1"/>
        <v/>
      </c>
      <c r="H19" s="243" t="s">
        <v>457</v>
      </c>
      <c r="I19" s="217"/>
      <c r="J19" s="217"/>
      <c r="K19" s="217"/>
    </row>
    <row r="20" spans="1:11" ht="27" customHeight="1" x14ac:dyDescent="0.15">
      <c r="A20" s="197"/>
      <c r="B20" s="234" t="s">
        <v>458</v>
      </c>
      <c r="C20" s="234"/>
      <c r="D20" s="193">
        <f>SUM(D21:D26)</f>
        <v>30000</v>
      </c>
      <c r="E20" s="192">
        <f>SUM(E21:E26)</f>
        <v>30000</v>
      </c>
      <c r="F20" s="198" t="str">
        <f t="shared" si="0"/>
        <v xml:space="preserve"> </v>
      </c>
      <c r="G20" s="198" t="str">
        <f t="shared" si="1"/>
        <v/>
      </c>
      <c r="H20" s="222"/>
      <c r="I20" s="217"/>
      <c r="J20" s="217"/>
      <c r="K20" s="217"/>
    </row>
    <row r="21" spans="1:11" ht="27" customHeight="1" x14ac:dyDescent="0.15">
      <c r="A21" s="197"/>
      <c r="B21" s="230"/>
      <c r="C21" s="234" t="s">
        <v>459</v>
      </c>
      <c r="D21" s="193">
        <f>[1]법인지출세로!D18</f>
        <v>1000</v>
      </c>
      <c r="E21" s="192">
        <f>[1]법인지출세로!E18</f>
        <v>1000</v>
      </c>
      <c r="F21" s="186"/>
      <c r="G21" s="186"/>
      <c r="H21" s="222"/>
      <c r="I21" s="217"/>
      <c r="J21" s="217"/>
      <c r="K21" s="217"/>
    </row>
    <row r="22" spans="1:11" ht="27" customHeight="1" x14ac:dyDescent="0.15">
      <c r="A22" s="197"/>
      <c r="B22" s="199"/>
      <c r="C22" s="234" t="s">
        <v>460</v>
      </c>
      <c r="D22" s="193">
        <f>[1]법인지출세로!D19</f>
        <v>1000</v>
      </c>
      <c r="E22" s="192">
        <f>[1]법인지출세로!E19</f>
        <v>1000</v>
      </c>
      <c r="F22" s="186" t="str">
        <f t="shared" si="0"/>
        <v xml:space="preserve"> </v>
      </c>
      <c r="G22" s="186" t="str">
        <f t="shared" si="1"/>
        <v/>
      </c>
      <c r="H22" s="222" t="s">
        <v>461</v>
      </c>
      <c r="I22" s="217"/>
      <c r="J22" s="217"/>
      <c r="K22" s="217"/>
    </row>
    <row r="23" spans="1:11" ht="27" customHeight="1" x14ac:dyDescent="0.15">
      <c r="A23" s="239"/>
      <c r="B23" s="199"/>
      <c r="C23" s="234" t="s">
        <v>462</v>
      </c>
      <c r="D23" s="193">
        <f>[1]법인지출세로!D20</f>
        <v>15000</v>
      </c>
      <c r="E23" s="192">
        <f>[1]법인지출세로!E20</f>
        <v>15000</v>
      </c>
      <c r="F23" s="186" t="str">
        <f t="shared" si="0"/>
        <v xml:space="preserve"> </v>
      </c>
      <c r="G23" s="186" t="str">
        <f t="shared" si="1"/>
        <v/>
      </c>
      <c r="H23" s="222" t="s">
        <v>463</v>
      </c>
      <c r="I23" s="217"/>
      <c r="J23" s="217"/>
      <c r="K23" s="217"/>
    </row>
    <row r="24" spans="1:11" ht="27" customHeight="1" x14ac:dyDescent="0.15">
      <c r="A24" s="239"/>
      <c r="B24" s="199"/>
      <c r="C24" s="242" t="s">
        <v>464</v>
      </c>
      <c r="D24" s="194">
        <f>[1]법인지출세로!D21</f>
        <v>3000</v>
      </c>
      <c r="E24" s="195">
        <f>[1]법인지출세로!E21</f>
        <v>3000</v>
      </c>
      <c r="F24" s="186" t="str">
        <f t="shared" si="0"/>
        <v xml:space="preserve"> </v>
      </c>
      <c r="G24" s="186" t="str">
        <f t="shared" si="1"/>
        <v/>
      </c>
      <c r="H24" s="196" t="s">
        <v>465</v>
      </c>
      <c r="I24" s="217"/>
      <c r="J24" s="217"/>
      <c r="K24" s="217"/>
    </row>
    <row r="25" spans="1:11" ht="27" customHeight="1" x14ac:dyDescent="0.15">
      <c r="A25" s="239"/>
      <c r="B25" s="199"/>
      <c r="C25" s="234" t="s">
        <v>466</v>
      </c>
      <c r="D25" s="193">
        <f>[1]법인지출세로!D22</f>
        <v>8000</v>
      </c>
      <c r="E25" s="192">
        <f>[1]법인지출세로!E22</f>
        <v>8000</v>
      </c>
      <c r="F25" s="186" t="str">
        <f t="shared" si="0"/>
        <v xml:space="preserve"> </v>
      </c>
      <c r="G25" s="186" t="str">
        <f t="shared" si="1"/>
        <v/>
      </c>
      <c r="H25" s="222" t="s">
        <v>467</v>
      </c>
      <c r="I25" s="217"/>
      <c r="J25" s="217"/>
      <c r="K25" s="217"/>
    </row>
    <row r="26" spans="1:11" ht="27" customHeight="1" x14ac:dyDescent="0.15">
      <c r="A26" s="200"/>
      <c r="B26" s="199"/>
      <c r="C26" s="234" t="s">
        <v>468</v>
      </c>
      <c r="D26" s="193">
        <f>[1]법인지출세로!D23</f>
        <v>2000</v>
      </c>
      <c r="E26" s="192">
        <f>[1]법인지출세로!E23</f>
        <v>2000</v>
      </c>
      <c r="F26" s="186"/>
      <c r="G26" s="186"/>
      <c r="H26" s="201"/>
      <c r="I26" s="217"/>
      <c r="J26" s="217"/>
      <c r="K26" s="217"/>
    </row>
    <row r="27" spans="1:11" ht="30.75" customHeight="1" x14ac:dyDescent="0.15">
      <c r="A27" s="246" t="s">
        <v>469</v>
      </c>
      <c r="B27" s="236"/>
      <c r="C27" s="234"/>
      <c r="D27" s="193">
        <f>D28</f>
        <v>2100000</v>
      </c>
      <c r="E27" s="192">
        <f>SUM(E29:E30)</f>
        <v>100000</v>
      </c>
      <c r="F27" s="186">
        <f t="shared" si="0"/>
        <v>2000000</v>
      </c>
      <c r="G27" s="186" t="str">
        <f t="shared" si="1"/>
        <v/>
      </c>
      <c r="H27" s="222"/>
      <c r="I27" s="217"/>
      <c r="J27" s="217"/>
      <c r="K27" s="217"/>
    </row>
    <row r="28" spans="1:11" ht="30.75" customHeight="1" x14ac:dyDescent="0.15">
      <c r="A28" s="267"/>
      <c r="B28" s="242" t="s">
        <v>470</v>
      </c>
      <c r="C28" s="242"/>
      <c r="D28" s="194">
        <f>SUM(D29:D30)</f>
        <v>2100000</v>
      </c>
      <c r="E28" s="195">
        <f>SUM(E29:E30)</f>
        <v>100000</v>
      </c>
      <c r="F28" s="186">
        <f t="shared" si="0"/>
        <v>2000000</v>
      </c>
      <c r="G28" s="186" t="str">
        <f t="shared" si="1"/>
        <v/>
      </c>
      <c r="H28" s="240"/>
      <c r="I28" s="217"/>
      <c r="J28" s="217"/>
      <c r="K28" s="217"/>
    </row>
    <row r="29" spans="1:11" ht="30.75" customHeight="1" x14ac:dyDescent="0.15">
      <c r="A29" s="267"/>
      <c r="B29" s="289"/>
      <c r="C29" s="234" t="s">
        <v>471</v>
      </c>
      <c r="D29" s="193">
        <f>[1]법인지출세로!D26</f>
        <v>1940000</v>
      </c>
      <c r="E29" s="192">
        <f>[1]법인지출세로!E26</f>
        <v>10000</v>
      </c>
      <c r="F29" s="186">
        <f t="shared" si="0"/>
        <v>1930000</v>
      </c>
      <c r="G29" s="186" t="str">
        <f t="shared" si="1"/>
        <v/>
      </c>
      <c r="H29" s="222" t="s">
        <v>472</v>
      </c>
      <c r="I29" s="217"/>
      <c r="J29" s="217"/>
      <c r="K29" s="217"/>
    </row>
    <row r="30" spans="1:11" ht="30.75" customHeight="1" x14ac:dyDescent="0.15">
      <c r="A30" s="267"/>
      <c r="B30" s="290"/>
      <c r="C30" s="234" t="s">
        <v>473</v>
      </c>
      <c r="D30" s="193">
        <f>[1]법인지출세로!D27</f>
        <v>160000</v>
      </c>
      <c r="E30" s="192">
        <f>[1]법인지출세로!E27</f>
        <v>90000</v>
      </c>
      <c r="F30" s="186">
        <f t="shared" si="0"/>
        <v>70000</v>
      </c>
      <c r="G30" s="186" t="str">
        <f t="shared" si="1"/>
        <v/>
      </c>
      <c r="H30" s="222" t="s">
        <v>474</v>
      </c>
      <c r="I30" s="217"/>
      <c r="J30" s="217"/>
      <c r="K30" s="217"/>
    </row>
    <row r="31" spans="1:11" ht="37.5" customHeight="1" x14ac:dyDescent="0.15">
      <c r="A31" s="246" t="s">
        <v>475</v>
      </c>
      <c r="B31" s="236"/>
      <c r="C31" s="236"/>
      <c r="D31" s="202">
        <f>D32</f>
        <v>430000</v>
      </c>
      <c r="E31" s="203">
        <f>SUM(E32)</f>
        <v>224000</v>
      </c>
      <c r="F31" s="186">
        <f t="shared" si="0"/>
        <v>206000</v>
      </c>
      <c r="G31" s="186" t="str">
        <f t="shared" si="1"/>
        <v/>
      </c>
      <c r="H31" s="240"/>
      <c r="I31" s="217"/>
      <c r="J31" s="217"/>
      <c r="K31" s="217"/>
    </row>
    <row r="32" spans="1:11" ht="37.5" customHeight="1" x14ac:dyDescent="0.15">
      <c r="A32" s="284"/>
      <c r="B32" s="230" t="s">
        <v>476</v>
      </c>
      <c r="C32" s="230"/>
      <c r="D32" s="204">
        <f>D33</f>
        <v>430000</v>
      </c>
      <c r="E32" s="203">
        <f>SUM(E33)</f>
        <v>224000</v>
      </c>
      <c r="F32" s="186">
        <f t="shared" si="0"/>
        <v>206000</v>
      </c>
      <c r="G32" s="186" t="str">
        <f t="shared" si="1"/>
        <v/>
      </c>
      <c r="H32" s="226"/>
      <c r="I32" s="217"/>
      <c r="J32" s="217"/>
      <c r="K32" s="217"/>
    </row>
    <row r="33" spans="1:11" ht="37.5" customHeight="1" x14ac:dyDescent="0.15">
      <c r="A33" s="285"/>
      <c r="B33" s="236"/>
      <c r="C33" s="234" t="s">
        <v>477</v>
      </c>
      <c r="D33" s="193">
        <f>[1]법인지출세로!D30</f>
        <v>430000</v>
      </c>
      <c r="E33" s="192">
        <f>[1]법인지출세로!E30</f>
        <v>224000</v>
      </c>
      <c r="F33" s="186">
        <f t="shared" si="0"/>
        <v>206000</v>
      </c>
      <c r="G33" s="186" t="str">
        <f t="shared" si="1"/>
        <v/>
      </c>
      <c r="H33" s="222"/>
      <c r="I33" s="217"/>
      <c r="J33" s="217"/>
      <c r="K33" s="217"/>
    </row>
    <row r="34" spans="1:11" ht="37.5" customHeight="1" x14ac:dyDescent="0.15">
      <c r="A34" s="252" t="s">
        <v>478</v>
      </c>
      <c r="B34" s="251"/>
      <c r="C34" s="242"/>
      <c r="D34" s="194">
        <f>SUM(D35,D37)</f>
        <v>100000</v>
      </c>
      <c r="E34" s="195">
        <f>SUM(E35,E37)</f>
        <v>1021000</v>
      </c>
      <c r="F34" s="186" t="str">
        <f t="shared" si="0"/>
        <v xml:space="preserve"> </v>
      </c>
      <c r="G34" s="186">
        <f t="shared" si="1"/>
        <v>921000</v>
      </c>
      <c r="H34" s="240"/>
      <c r="I34" s="217"/>
      <c r="J34" s="217"/>
      <c r="K34" s="217"/>
    </row>
    <row r="35" spans="1:11" ht="37.5" customHeight="1" x14ac:dyDescent="0.15">
      <c r="A35" s="266"/>
      <c r="B35" s="234" t="s">
        <v>479</v>
      </c>
      <c r="C35" s="234"/>
      <c r="D35" s="188">
        <f>D36</f>
        <v>0</v>
      </c>
      <c r="E35" s="192">
        <f>SUM(E36)</f>
        <v>1000</v>
      </c>
      <c r="F35" s="186" t="str">
        <f t="shared" si="0"/>
        <v xml:space="preserve"> </v>
      </c>
      <c r="G35" s="186">
        <f t="shared" si="1"/>
        <v>1000</v>
      </c>
      <c r="H35" s="222"/>
      <c r="I35" s="217"/>
      <c r="J35" s="217"/>
      <c r="K35" s="217"/>
    </row>
    <row r="36" spans="1:11" ht="37.5" customHeight="1" x14ac:dyDescent="0.15">
      <c r="A36" s="267"/>
      <c r="B36" s="236"/>
      <c r="C36" s="234" t="s">
        <v>480</v>
      </c>
      <c r="D36" s="188">
        <f>[1]법인지출세로!D33</f>
        <v>0</v>
      </c>
      <c r="E36" s="192">
        <f>[1]법인지출세로!E33</f>
        <v>1000</v>
      </c>
      <c r="F36" s="186" t="str">
        <f t="shared" si="0"/>
        <v xml:space="preserve"> </v>
      </c>
      <c r="G36" s="186">
        <f t="shared" si="1"/>
        <v>1000</v>
      </c>
      <c r="H36" s="222"/>
      <c r="I36" s="217"/>
      <c r="J36" s="217"/>
      <c r="K36" s="217"/>
    </row>
    <row r="37" spans="1:11" ht="37.5" customHeight="1" x14ac:dyDescent="0.15">
      <c r="A37" s="267"/>
      <c r="B37" s="242" t="s">
        <v>481</v>
      </c>
      <c r="C37" s="242"/>
      <c r="D37" s="194">
        <f>D38</f>
        <v>100000</v>
      </c>
      <c r="E37" s="195">
        <f>SUM(E38)</f>
        <v>1020000</v>
      </c>
      <c r="F37" s="186" t="str">
        <f t="shared" si="0"/>
        <v xml:space="preserve"> </v>
      </c>
      <c r="G37" s="186">
        <f t="shared" si="1"/>
        <v>920000</v>
      </c>
      <c r="H37" s="240"/>
      <c r="I37" s="217"/>
      <c r="J37" s="217"/>
      <c r="K37" s="217"/>
    </row>
    <row r="38" spans="1:11" ht="37.5" customHeight="1" x14ac:dyDescent="0.15">
      <c r="A38" s="267"/>
      <c r="B38" s="231"/>
      <c r="C38" s="230" t="s">
        <v>482</v>
      </c>
      <c r="D38" s="204">
        <f>[1]법인지출세로!D35</f>
        <v>100000</v>
      </c>
      <c r="E38" s="203">
        <f>[1]법인지출세로!E35</f>
        <v>1020000</v>
      </c>
      <c r="F38" s="186" t="str">
        <f t="shared" si="0"/>
        <v xml:space="preserve"> </v>
      </c>
      <c r="G38" s="186">
        <f t="shared" si="1"/>
        <v>920000</v>
      </c>
      <c r="H38" s="205"/>
      <c r="I38" s="217"/>
      <c r="J38" s="217"/>
      <c r="K38" s="217"/>
    </row>
    <row r="39" spans="1:11" ht="37.5" customHeight="1" x14ac:dyDescent="0.15">
      <c r="A39" s="237" t="s">
        <v>208</v>
      </c>
      <c r="B39" s="236"/>
      <c r="C39" s="234"/>
      <c r="D39" s="206">
        <f>D40</f>
        <v>0</v>
      </c>
      <c r="E39" s="203">
        <f>E40</f>
        <v>35000</v>
      </c>
      <c r="F39" s="186"/>
      <c r="G39" s="186"/>
      <c r="H39" s="205"/>
      <c r="I39" s="217"/>
      <c r="J39" s="217"/>
      <c r="K39" s="217"/>
    </row>
    <row r="40" spans="1:11" ht="37.5" customHeight="1" x14ac:dyDescent="0.15">
      <c r="A40" s="239"/>
      <c r="B40" s="207" t="s">
        <v>483</v>
      </c>
      <c r="C40" s="234"/>
      <c r="D40" s="206">
        <f>D41</f>
        <v>0</v>
      </c>
      <c r="E40" s="203">
        <f>E41</f>
        <v>35000</v>
      </c>
      <c r="F40" s="186"/>
      <c r="G40" s="186"/>
      <c r="H40" s="205"/>
      <c r="I40" s="217"/>
      <c r="J40" s="217"/>
      <c r="K40" s="217"/>
    </row>
    <row r="41" spans="1:11" ht="37.5" customHeight="1" x14ac:dyDescent="0.15">
      <c r="A41" s="239"/>
      <c r="B41" s="236"/>
      <c r="C41" s="234" t="s">
        <v>484</v>
      </c>
      <c r="D41" s="206">
        <v>0</v>
      </c>
      <c r="E41" s="203">
        <f>[1]법인지출세로!E38</f>
        <v>35000</v>
      </c>
      <c r="F41" s="186"/>
      <c r="G41" s="186"/>
      <c r="H41" s="205" t="s">
        <v>485</v>
      </c>
      <c r="I41" s="217"/>
      <c r="J41" s="217"/>
      <c r="K41" s="217"/>
    </row>
    <row r="42" spans="1:11" ht="37.5" customHeight="1" x14ac:dyDescent="0.15">
      <c r="A42" s="208" t="s">
        <v>486</v>
      </c>
      <c r="B42" s="286" t="s">
        <v>487</v>
      </c>
      <c r="C42" s="270"/>
      <c r="D42" s="209">
        <f>[1]법인지출세로!D39</f>
        <v>400000</v>
      </c>
      <c r="E42" s="192">
        <f>[1]법인지출세로!E39</f>
        <v>400000</v>
      </c>
      <c r="F42" s="186" t="str">
        <f t="shared" si="0"/>
        <v xml:space="preserve"> </v>
      </c>
      <c r="G42" s="186" t="str">
        <f t="shared" si="1"/>
        <v/>
      </c>
      <c r="H42" s="222"/>
      <c r="I42" s="217"/>
      <c r="J42" s="217"/>
      <c r="K42" s="217"/>
    </row>
    <row r="43" spans="1:11" ht="37.5" customHeight="1" thickBot="1" x14ac:dyDescent="0.2">
      <c r="A43" s="271" t="s">
        <v>488</v>
      </c>
      <c r="B43" s="287"/>
      <c r="C43" s="273"/>
      <c r="D43" s="210">
        <f>[1]법인지출세로!D40</f>
        <v>3100000</v>
      </c>
      <c r="E43" s="211">
        <f>SUM(E10,E27,E31,E34,E39,E42)</f>
        <v>1850000</v>
      </c>
      <c r="F43" s="212">
        <f>IF(D43&gt;E43,D43-E43," ")</f>
        <v>1250000</v>
      </c>
      <c r="G43" s="212" t="str">
        <f>IF(E43&gt;D43,E43-D43,"")</f>
        <v/>
      </c>
      <c r="H43" s="213"/>
      <c r="J43" s="217"/>
      <c r="K43" s="217"/>
    </row>
    <row r="44" spans="1:11" ht="36.75" customHeight="1" x14ac:dyDescent="0.15">
      <c r="A44" s="217"/>
      <c r="B44" s="217"/>
      <c r="C44" s="217"/>
      <c r="D44" s="182"/>
      <c r="E44" s="214" t="s">
        <v>489</v>
      </c>
      <c r="F44" s="217"/>
      <c r="G44" s="217"/>
      <c r="H44" s="215"/>
      <c r="J44" s="217"/>
      <c r="K44" s="217"/>
    </row>
    <row r="45" spans="1:11" x14ac:dyDescent="0.3">
      <c r="J45" s="217"/>
      <c r="K45" s="217"/>
    </row>
  </sheetData>
  <sheetProtection password="CC3D" sheet="1" objects="1" scenarios="1"/>
  <mergeCells count="18">
    <mergeCell ref="A1:H1"/>
    <mergeCell ref="A2:H2"/>
    <mergeCell ref="A3:H3"/>
    <mergeCell ref="A5:C5"/>
    <mergeCell ref="D5:D6"/>
    <mergeCell ref="E5:E6"/>
    <mergeCell ref="F5:G5"/>
    <mergeCell ref="H5:H6"/>
    <mergeCell ref="A32:A33"/>
    <mergeCell ref="A35:A38"/>
    <mergeCell ref="B42:C42"/>
    <mergeCell ref="A43:C43"/>
    <mergeCell ref="A8:A9"/>
    <mergeCell ref="A11:A15"/>
    <mergeCell ref="B12:B13"/>
    <mergeCell ref="B16:B19"/>
    <mergeCell ref="A28:A30"/>
    <mergeCell ref="B29:B30"/>
  </mergeCells>
  <phoneticPr fontId="3" type="noConversion"/>
  <printOptions horizontalCentered="1"/>
  <pageMargins left="0.23622047244094499" right="0.23622047244094499" top="0.49803149600000002" bottom="0.49803149600000002" header="0.31496062992126" footer="0.31496062992126"/>
  <pageSetup paperSize="9" scale="95" firstPageNumber="3" orientation="landscape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" workbookViewId="0">
      <selection activeCell="C13" sqref="C13"/>
    </sheetView>
  </sheetViews>
  <sheetFormatPr defaultRowHeight="13.5" x14ac:dyDescent="0.15"/>
  <cols>
    <col min="1" max="2" width="13.625" style="1" customWidth="1"/>
    <col min="3" max="3" width="13.375" style="1" customWidth="1"/>
    <col min="4" max="4" width="15.5" style="1" customWidth="1"/>
    <col min="5" max="5" width="14.375" style="1" customWidth="1"/>
    <col min="6" max="7" width="11" style="1" customWidth="1"/>
    <col min="8" max="8" width="37.375" style="1" customWidth="1"/>
    <col min="9" max="16384" width="9" style="1"/>
  </cols>
  <sheetData>
    <row r="1" spans="1:11" s="63" customFormat="1" ht="26.25" customHeight="1" x14ac:dyDescent="0.3">
      <c r="A1" s="292" t="s">
        <v>62</v>
      </c>
      <c r="B1" s="293"/>
      <c r="C1" s="293"/>
      <c r="D1" s="293"/>
      <c r="E1" s="293"/>
      <c r="F1" s="293"/>
      <c r="G1" s="293"/>
      <c r="H1" s="293"/>
      <c r="I1" s="64"/>
      <c r="J1" s="6"/>
      <c r="K1" s="6"/>
    </row>
    <row r="2" spans="1:11" ht="15.75" customHeight="1" x14ac:dyDescent="0.15">
      <c r="A2" s="294" t="s">
        <v>61</v>
      </c>
      <c r="B2" s="294"/>
      <c r="C2" s="294"/>
      <c r="D2" s="294"/>
      <c r="E2" s="294"/>
      <c r="F2" s="294"/>
      <c r="G2" s="294"/>
      <c r="H2" s="294"/>
      <c r="I2" s="6"/>
      <c r="J2" s="6"/>
      <c r="K2" s="6"/>
    </row>
    <row r="3" spans="1:11" ht="15" customHeight="1" x14ac:dyDescent="0.15">
      <c r="A3" s="294" t="s">
        <v>60</v>
      </c>
      <c r="B3" s="294"/>
      <c r="C3" s="294"/>
      <c r="D3" s="294"/>
      <c r="E3" s="294"/>
      <c r="F3" s="294"/>
      <c r="G3" s="294"/>
      <c r="H3" s="294"/>
      <c r="I3" s="6"/>
      <c r="J3" s="6"/>
      <c r="K3" s="6"/>
    </row>
    <row r="4" spans="1:11" ht="18" customHeight="1" thickBot="1" x14ac:dyDescent="0.2">
      <c r="A4" s="62" t="s">
        <v>59</v>
      </c>
      <c r="B4" s="6"/>
      <c r="C4" s="6"/>
      <c r="D4" s="6"/>
      <c r="E4" s="6"/>
      <c r="F4" s="6"/>
      <c r="G4" s="6"/>
      <c r="H4" s="61" t="s">
        <v>58</v>
      </c>
      <c r="I4" s="6"/>
      <c r="J4" s="6"/>
      <c r="K4" s="6"/>
    </row>
    <row r="5" spans="1:11" ht="21.75" customHeight="1" x14ac:dyDescent="0.15">
      <c r="A5" s="295" t="s">
        <v>57</v>
      </c>
      <c r="B5" s="296"/>
      <c r="C5" s="296"/>
      <c r="D5" s="297" t="s">
        <v>56</v>
      </c>
      <c r="E5" s="297" t="s">
        <v>55</v>
      </c>
      <c r="F5" s="296" t="s">
        <v>54</v>
      </c>
      <c r="G5" s="296"/>
      <c r="H5" s="299" t="s">
        <v>53</v>
      </c>
      <c r="I5" s="6"/>
      <c r="J5" s="6"/>
      <c r="K5" s="6"/>
    </row>
    <row r="6" spans="1:11" ht="21.75" customHeight="1" thickBot="1" x14ac:dyDescent="0.2">
      <c r="A6" s="38" t="s">
        <v>52</v>
      </c>
      <c r="B6" s="60" t="s">
        <v>51</v>
      </c>
      <c r="C6" s="60" t="s">
        <v>50</v>
      </c>
      <c r="D6" s="298"/>
      <c r="E6" s="298"/>
      <c r="F6" s="60" t="s">
        <v>49</v>
      </c>
      <c r="G6" s="60" t="s">
        <v>48</v>
      </c>
      <c r="H6" s="300"/>
      <c r="I6" s="6"/>
      <c r="J6" s="6"/>
      <c r="K6" s="6"/>
    </row>
    <row r="7" spans="1:11" ht="33" customHeight="1" x14ac:dyDescent="0.15">
      <c r="A7" s="59" t="s">
        <v>47</v>
      </c>
      <c r="B7" s="58"/>
      <c r="C7" s="58"/>
      <c r="D7" s="57">
        <f>SUM(D8,D11)</f>
        <v>3955000</v>
      </c>
      <c r="E7" s="57">
        <v>3886000</v>
      </c>
      <c r="F7" s="57">
        <f t="shared" ref="F7:F21" si="0">IF(D7&gt;E7,D7-E7," ")</f>
        <v>69000</v>
      </c>
      <c r="G7" s="56" t="str">
        <f t="shared" ref="G7:G21" si="1">IF(E7&gt;D7,E7-D7," ")</f>
        <v xml:space="preserve"> </v>
      </c>
      <c r="H7" s="55"/>
      <c r="I7" s="6"/>
      <c r="J7" s="6"/>
      <c r="K7" s="6"/>
    </row>
    <row r="8" spans="1:11" ht="33" customHeight="1" x14ac:dyDescent="0.15">
      <c r="A8" s="28"/>
      <c r="B8" s="15" t="s">
        <v>46</v>
      </c>
      <c r="C8" s="16"/>
      <c r="D8" s="14">
        <f>SUM(D9:D10)</f>
        <v>3881000</v>
      </c>
      <c r="E8" s="14">
        <v>3812000</v>
      </c>
      <c r="F8" s="27">
        <f t="shared" si="0"/>
        <v>69000</v>
      </c>
      <c r="G8" s="26" t="str">
        <f t="shared" si="1"/>
        <v xml:space="preserve"> </v>
      </c>
      <c r="H8" s="25"/>
      <c r="I8" s="6"/>
      <c r="J8" s="6"/>
      <c r="K8" s="6"/>
    </row>
    <row r="9" spans="1:11" ht="33" customHeight="1" x14ac:dyDescent="0.15">
      <c r="A9" s="24"/>
      <c r="B9" s="304"/>
      <c r="C9" s="15" t="s">
        <v>45</v>
      </c>
      <c r="D9" s="14">
        <v>116000</v>
      </c>
      <c r="E9" s="14">
        <v>123000</v>
      </c>
      <c r="F9" s="27" t="str">
        <f t="shared" si="0"/>
        <v xml:space="preserve"> </v>
      </c>
      <c r="G9" s="26">
        <f t="shared" si="1"/>
        <v>7000</v>
      </c>
      <c r="H9" s="12" t="s">
        <v>44</v>
      </c>
      <c r="I9" s="6"/>
      <c r="J9" s="6"/>
      <c r="K9" s="6"/>
    </row>
    <row r="10" spans="1:11" ht="43.5" customHeight="1" x14ac:dyDescent="0.15">
      <c r="A10" s="24"/>
      <c r="B10" s="304"/>
      <c r="C10" s="15" t="s">
        <v>43</v>
      </c>
      <c r="D10" s="14">
        <v>3765000</v>
      </c>
      <c r="E10" s="14">
        <v>3689000</v>
      </c>
      <c r="F10" s="27">
        <f t="shared" si="0"/>
        <v>76000</v>
      </c>
      <c r="G10" s="26" t="str">
        <f t="shared" si="1"/>
        <v xml:space="preserve"> </v>
      </c>
      <c r="H10" s="54" t="s">
        <v>42</v>
      </c>
      <c r="I10" s="6"/>
      <c r="J10" s="6"/>
      <c r="K10" s="6"/>
    </row>
    <row r="11" spans="1:11" ht="33" customHeight="1" x14ac:dyDescent="0.15">
      <c r="A11" s="24"/>
      <c r="B11" s="53" t="s">
        <v>41</v>
      </c>
      <c r="C11" s="15"/>
      <c r="D11" s="14">
        <v>74000</v>
      </c>
      <c r="E11" s="14">
        <v>74000</v>
      </c>
      <c r="F11" s="27" t="str">
        <f t="shared" si="0"/>
        <v xml:space="preserve"> </v>
      </c>
      <c r="G11" s="26" t="str">
        <f t="shared" si="1"/>
        <v xml:space="preserve"> </v>
      </c>
      <c r="H11" s="12"/>
      <c r="I11" s="6"/>
      <c r="J11" s="6"/>
      <c r="K11" s="6"/>
    </row>
    <row r="12" spans="1:11" ht="33" customHeight="1" x14ac:dyDescent="0.15">
      <c r="A12" s="24"/>
      <c r="B12" s="52"/>
      <c r="C12" s="22" t="s">
        <v>40</v>
      </c>
      <c r="D12" s="21">
        <v>74000</v>
      </c>
      <c r="E12" s="21">
        <v>74000</v>
      </c>
      <c r="F12" s="20" t="str">
        <f t="shared" si="0"/>
        <v xml:space="preserve"> </v>
      </c>
      <c r="G12" s="19" t="str">
        <f t="shared" si="1"/>
        <v xml:space="preserve"> </v>
      </c>
      <c r="H12" s="18" t="s">
        <v>39</v>
      </c>
      <c r="I12" s="6"/>
      <c r="J12" s="6"/>
      <c r="K12" s="6"/>
    </row>
    <row r="13" spans="1:11" ht="33" customHeight="1" x14ac:dyDescent="0.15">
      <c r="A13" s="51" t="s">
        <v>38</v>
      </c>
      <c r="B13" s="42"/>
      <c r="C13" s="15"/>
      <c r="D13" s="14">
        <f>SUM(D14,D18,D21)</f>
        <v>4494000</v>
      </c>
      <c r="E13" s="14">
        <f>SUM(E14,E18,E21)</f>
        <v>4248000</v>
      </c>
      <c r="F13" s="14">
        <f t="shared" si="0"/>
        <v>246000</v>
      </c>
      <c r="G13" s="13" t="str">
        <f t="shared" si="1"/>
        <v xml:space="preserve"> </v>
      </c>
      <c r="H13" s="25"/>
      <c r="I13" s="6"/>
      <c r="J13" s="6"/>
      <c r="K13" s="6"/>
    </row>
    <row r="14" spans="1:11" ht="33" customHeight="1" x14ac:dyDescent="0.15">
      <c r="A14" s="305"/>
      <c r="B14" s="33" t="s">
        <v>37</v>
      </c>
      <c r="C14" s="33"/>
      <c r="D14" s="27">
        <f>SUM(D15+D16+D17)</f>
        <v>3594000</v>
      </c>
      <c r="E14" s="27">
        <f>SUM(E15:E16:E17)</f>
        <v>3593000</v>
      </c>
      <c r="F14" s="27">
        <f t="shared" si="0"/>
        <v>1000</v>
      </c>
      <c r="G14" s="26" t="str">
        <f t="shared" si="1"/>
        <v xml:space="preserve"> </v>
      </c>
      <c r="H14" s="32"/>
      <c r="I14" s="6"/>
      <c r="J14" s="6"/>
      <c r="K14" s="6"/>
    </row>
    <row r="15" spans="1:11" ht="33" customHeight="1" x14ac:dyDescent="0.15">
      <c r="A15" s="306"/>
      <c r="B15" s="50"/>
      <c r="C15" s="49" t="s">
        <v>36</v>
      </c>
      <c r="D15" s="27">
        <v>1934000</v>
      </c>
      <c r="E15" s="27">
        <v>3000</v>
      </c>
      <c r="F15" s="27">
        <f t="shared" si="0"/>
        <v>1931000</v>
      </c>
      <c r="G15" s="26" t="str">
        <f t="shared" si="1"/>
        <v xml:space="preserve"> </v>
      </c>
      <c r="H15" s="32"/>
      <c r="I15" s="6"/>
      <c r="J15" s="6"/>
      <c r="K15" s="6"/>
    </row>
    <row r="16" spans="1:11" ht="33" customHeight="1" x14ac:dyDescent="0.15">
      <c r="A16" s="47"/>
      <c r="B16" s="41"/>
      <c r="C16" s="48" t="s">
        <v>35</v>
      </c>
      <c r="D16" s="14">
        <v>160000</v>
      </c>
      <c r="E16" s="14">
        <v>90000</v>
      </c>
      <c r="F16" s="27">
        <f t="shared" si="0"/>
        <v>70000</v>
      </c>
      <c r="G16" s="26" t="str">
        <f t="shared" si="1"/>
        <v xml:space="preserve"> </v>
      </c>
      <c r="H16" s="12" t="s">
        <v>34</v>
      </c>
      <c r="I16" s="6"/>
      <c r="J16" s="6"/>
      <c r="K16" s="6"/>
    </row>
    <row r="17" spans="1:11" ht="33" customHeight="1" x14ac:dyDescent="0.15">
      <c r="A17" s="47"/>
      <c r="B17" s="41"/>
      <c r="C17" s="46" t="s">
        <v>33</v>
      </c>
      <c r="D17" s="21">
        <v>1500000</v>
      </c>
      <c r="E17" s="21">
        <v>3500000</v>
      </c>
      <c r="F17" s="20" t="str">
        <f t="shared" si="0"/>
        <v xml:space="preserve"> </v>
      </c>
      <c r="G17" s="19">
        <f t="shared" si="1"/>
        <v>2000000</v>
      </c>
      <c r="H17" s="18"/>
      <c r="I17" s="6"/>
      <c r="J17" s="6"/>
      <c r="K17" s="6"/>
    </row>
    <row r="18" spans="1:11" ht="33" customHeight="1" thickBot="1" x14ac:dyDescent="0.2">
      <c r="A18" s="38"/>
      <c r="B18" s="37" t="s">
        <v>32</v>
      </c>
      <c r="C18" s="37"/>
      <c r="D18" s="9">
        <f>SUM(D19:D20)</f>
        <v>0</v>
      </c>
      <c r="E18" s="9">
        <f>SUM(E19:E20)</f>
        <v>0</v>
      </c>
      <c r="F18" s="9" t="str">
        <f t="shared" si="0"/>
        <v xml:space="preserve"> </v>
      </c>
      <c r="G18" s="8" t="str">
        <f t="shared" si="1"/>
        <v xml:space="preserve"> </v>
      </c>
      <c r="H18" s="7"/>
      <c r="I18" s="6"/>
      <c r="J18" s="6"/>
      <c r="K18" s="6"/>
    </row>
    <row r="19" spans="1:11" ht="33" customHeight="1" x14ac:dyDescent="0.15">
      <c r="A19" s="24"/>
      <c r="B19" s="307"/>
      <c r="C19" s="33" t="s">
        <v>31</v>
      </c>
      <c r="D19" s="27">
        <v>0</v>
      </c>
      <c r="E19" s="27">
        <v>0</v>
      </c>
      <c r="F19" s="27" t="str">
        <f t="shared" si="0"/>
        <v xml:space="preserve"> </v>
      </c>
      <c r="G19" s="26" t="str">
        <f t="shared" si="1"/>
        <v xml:space="preserve"> </v>
      </c>
      <c r="H19" s="32"/>
      <c r="I19" s="6"/>
      <c r="J19" s="6"/>
      <c r="K19" s="6"/>
    </row>
    <row r="20" spans="1:11" ht="33" customHeight="1" x14ac:dyDescent="0.15">
      <c r="A20" s="24"/>
      <c r="B20" s="308"/>
      <c r="C20" s="22" t="s">
        <v>30</v>
      </c>
      <c r="D20" s="21">
        <v>0</v>
      </c>
      <c r="E20" s="21">
        <v>0</v>
      </c>
      <c r="F20" s="20" t="str">
        <f t="shared" si="0"/>
        <v xml:space="preserve"> </v>
      </c>
      <c r="G20" s="19" t="str">
        <f t="shared" si="1"/>
        <v xml:space="preserve"> </v>
      </c>
      <c r="H20" s="18"/>
      <c r="I20" s="6"/>
      <c r="J20" s="6"/>
      <c r="K20" s="6"/>
    </row>
    <row r="21" spans="1:11" ht="33" customHeight="1" x14ac:dyDescent="0.15">
      <c r="A21" s="28"/>
      <c r="B21" s="15" t="s">
        <v>29</v>
      </c>
      <c r="C21" s="15"/>
      <c r="D21" s="14">
        <f>SUM(D22:D23)</f>
        <v>900000</v>
      </c>
      <c r="E21" s="14">
        <f>SUM(E22:E23)</f>
        <v>655000</v>
      </c>
      <c r="F21" s="14">
        <f t="shared" si="0"/>
        <v>245000</v>
      </c>
      <c r="G21" s="13" t="str">
        <f t="shared" si="1"/>
        <v xml:space="preserve"> </v>
      </c>
      <c r="H21" s="25"/>
      <c r="I21" s="6"/>
      <c r="J21" s="6"/>
      <c r="K21" s="6"/>
    </row>
    <row r="22" spans="1:11" ht="33" customHeight="1" x14ac:dyDescent="0.15">
      <c r="A22" s="24"/>
      <c r="B22" s="33"/>
      <c r="C22" s="15" t="s">
        <v>28</v>
      </c>
      <c r="D22" s="14">
        <v>800000</v>
      </c>
      <c r="E22" s="14">
        <v>600000</v>
      </c>
      <c r="F22" s="45">
        <f>E22-D22</f>
        <v>-200000</v>
      </c>
      <c r="G22" s="26"/>
      <c r="H22" s="25" t="s">
        <v>27</v>
      </c>
      <c r="I22" s="6"/>
      <c r="J22" s="6"/>
      <c r="K22" s="6"/>
    </row>
    <row r="23" spans="1:11" ht="33" customHeight="1" x14ac:dyDescent="0.15">
      <c r="A23" s="44"/>
      <c r="B23" s="39"/>
      <c r="C23" s="15" t="s">
        <v>26</v>
      </c>
      <c r="D23" s="14">
        <v>100000</v>
      </c>
      <c r="E23" s="14">
        <v>55000</v>
      </c>
      <c r="F23" s="27">
        <f t="shared" ref="F23:F44" si="2">IF(D23&gt;E23,D23-E23," ")</f>
        <v>45000</v>
      </c>
      <c r="G23" s="26" t="str">
        <f t="shared" ref="G23:G44" si="3">IF(E23&gt;D23,E23-D23," ")</f>
        <v xml:space="preserve"> </v>
      </c>
      <c r="H23" s="12"/>
      <c r="I23" s="6"/>
      <c r="J23" s="6"/>
      <c r="K23" s="6"/>
    </row>
    <row r="24" spans="1:11" ht="33" customHeight="1" x14ac:dyDescent="0.15">
      <c r="A24" s="43" t="s">
        <v>25</v>
      </c>
      <c r="B24" s="42"/>
      <c r="C24" s="15"/>
      <c r="D24" s="14">
        <f>SUM(D25,D27,D30)</f>
        <v>98000</v>
      </c>
      <c r="E24" s="14">
        <f>SUM(E25,E27,E30)</f>
        <v>100000</v>
      </c>
      <c r="F24" s="27" t="str">
        <f t="shared" si="2"/>
        <v xml:space="preserve"> </v>
      </c>
      <c r="G24" s="26">
        <f t="shared" si="3"/>
        <v>2000</v>
      </c>
      <c r="H24" s="25"/>
      <c r="I24" s="6"/>
      <c r="J24" s="6"/>
      <c r="K24" s="6"/>
    </row>
    <row r="25" spans="1:11" ht="33" customHeight="1" x14ac:dyDescent="0.15">
      <c r="A25" s="17"/>
      <c r="B25" s="15" t="s">
        <v>24</v>
      </c>
      <c r="C25" s="15"/>
      <c r="D25" s="14">
        <f>SUM(D26:D26)</f>
        <v>17000</v>
      </c>
      <c r="E25" s="14">
        <f>SUM(E26:E26)</f>
        <v>17000</v>
      </c>
      <c r="F25" s="14" t="str">
        <f t="shared" si="2"/>
        <v xml:space="preserve"> </v>
      </c>
      <c r="G25" s="13" t="str">
        <f t="shared" si="3"/>
        <v xml:space="preserve"> </v>
      </c>
      <c r="H25" s="25"/>
      <c r="I25" s="6"/>
      <c r="J25" s="6"/>
      <c r="K25" s="6"/>
    </row>
    <row r="26" spans="1:11" s="34" customFormat="1" ht="33" customHeight="1" thickBot="1" x14ac:dyDescent="0.2">
      <c r="A26" s="306"/>
      <c r="B26" s="39"/>
      <c r="C26" s="33" t="s">
        <v>23</v>
      </c>
      <c r="D26" s="27">
        <f>[2]교비수입!H25</f>
        <v>17000</v>
      </c>
      <c r="E26" s="27">
        <v>17000</v>
      </c>
      <c r="F26" s="27" t="str">
        <f t="shared" si="2"/>
        <v xml:space="preserve"> </v>
      </c>
      <c r="G26" s="26" t="str">
        <f t="shared" si="3"/>
        <v xml:space="preserve"> </v>
      </c>
      <c r="H26" s="32" t="s">
        <v>22</v>
      </c>
      <c r="I26" s="35"/>
      <c r="J26" s="35"/>
      <c r="K26" s="35"/>
    </row>
    <row r="27" spans="1:11" ht="33" customHeight="1" x14ac:dyDescent="0.15">
      <c r="A27" s="306"/>
      <c r="B27" s="15" t="s">
        <v>21</v>
      </c>
      <c r="C27" s="15"/>
      <c r="D27" s="14">
        <v>77000</v>
      </c>
      <c r="E27" s="14">
        <v>77000</v>
      </c>
      <c r="F27" s="14" t="str">
        <f t="shared" si="2"/>
        <v xml:space="preserve"> </v>
      </c>
      <c r="G27" s="13" t="str">
        <f t="shared" si="3"/>
        <v xml:space="preserve"> </v>
      </c>
      <c r="H27" s="25"/>
      <c r="I27" s="6"/>
      <c r="J27" s="6"/>
      <c r="K27" s="6"/>
    </row>
    <row r="28" spans="1:11" ht="33" customHeight="1" x14ac:dyDescent="0.15">
      <c r="A28" s="306"/>
      <c r="B28" s="41"/>
      <c r="C28" s="33" t="s">
        <v>20</v>
      </c>
      <c r="D28" s="27">
        <f>[2]교비수입!H27</f>
        <v>2000</v>
      </c>
      <c r="E28" s="27">
        <v>2000</v>
      </c>
      <c r="F28" s="27" t="str">
        <f t="shared" si="2"/>
        <v xml:space="preserve"> </v>
      </c>
      <c r="G28" s="26" t="str">
        <f t="shared" si="3"/>
        <v xml:space="preserve"> </v>
      </c>
      <c r="H28" s="40" t="s">
        <v>19</v>
      </c>
      <c r="I28" s="6"/>
      <c r="J28" s="6"/>
      <c r="K28" s="6"/>
    </row>
    <row r="29" spans="1:11" ht="33" customHeight="1" x14ac:dyDescent="0.15">
      <c r="A29" s="24"/>
      <c r="B29" s="39"/>
      <c r="C29" s="33" t="s">
        <v>18</v>
      </c>
      <c r="D29" s="27">
        <v>75000</v>
      </c>
      <c r="E29" s="27">
        <v>75000</v>
      </c>
      <c r="F29" s="27" t="str">
        <f t="shared" si="2"/>
        <v xml:space="preserve"> </v>
      </c>
      <c r="G29" s="26" t="str">
        <f t="shared" si="3"/>
        <v xml:space="preserve"> </v>
      </c>
      <c r="H29" s="32" t="s">
        <v>17</v>
      </c>
      <c r="I29" s="6"/>
      <c r="J29" s="6"/>
      <c r="K29" s="6"/>
    </row>
    <row r="30" spans="1:11" ht="33" customHeight="1" x14ac:dyDescent="0.15">
      <c r="A30" s="24"/>
      <c r="B30" s="15" t="s">
        <v>16</v>
      </c>
      <c r="C30" s="15"/>
      <c r="D30" s="14">
        <f>SUM(D31:D32)</f>
        <v>4000</v>
      </c>
      <c r="E30" s="14">
        <f>SUM(E31:E32)</f>
        <v>6000</v>
      </c>
      <c r="F30" s="27" t="str">
        <f t="shared" si="2"/>
        <v xml:space="preserve"> </v>
      </c>
      <c r="G30" s="26">
        <f t="shared" si="3"/>
        <v>2000</v>
      </c>
      <c r="H30" s="25"/>
      <c r="I30" s="6"/>
      <c r="J30" s="6"/>
      <c r="K30" s="6"/>
    </row>
    <row r="31" spans="1:11" ht="33" customHeight="1" x14ac:dyDescent="0.15">
      <c r="A31" s="24"/>
      <c r="B31" s="22"/>
      <c r="C31" s="22" t="s">
        <v>15</v>
      </c>
      <c r="D31" s="21">
        <v>2000</v>
      </c>
      <c r="E31" s="21">
        <v>3000</v>
      </c>
      <c r="F31" s="20" t="str">
        <f t="shared" si="2"/>
        <v xml:space="preserve"> </v>
      </c>
      <c r="G31" s="19">
        <f t="shared" si="3"/>
        <v>1000</v>
      </c>
      <c r="H31" s="18" t="s">
        <v>14</v>
      </c>
      <c r="I31" s="6"/>
      <c r="J31" s="6"/>
      <c r="K31" s="6"/>
    </row>
    <row r="32" spans="1:11" ht="33" customHeight="1" thickBot="1" x14ac:dyDescent="0.2">
      <c r="A32" s="38"/>
      <c r="B32" s="37"/>
      <c r="C32" s="37" t="s">
        <v>13</v>
      </c>
      <c r="D32" s="9">
        <v>2000</v>
      </c>
      <c r="E32" s="9">
        <v>3000</v>
      </c>
      <c r="F32" s="9" t="str">
        <f t="shared" si="2"/>
        <v xml:space="preserve"> </v>
      </c>
      <c r="G32" s="8">
        <f t="shared" si="3"/>
        <v>1000</v>
      </c>
      <c r="H32" s="36" t="s">
        <v>12</v>
      </c>
      <c r="I32" s="6"/>
      <c r="J32" s="6"/>
      <c r="K32" s="6"/>
    </row>
    <row r="33" spans="1:11" ht="33" customHeight="1" x14ac:dyDescent="0.15">
      <c r="A33" s="31" t="s">
        <v>11</v>
      </c>
      <c r="B33" s="30"/>
      <c r="C33" s="30"/>
      <c r="D33" s="27">
        <f>SUM(D34,D36)</f>
        <v>26000</v>
      </c>
      <c r="E33" s="27">
        <f>SUM(E34,E36)</f>
        <v>36000</v>
      </c>
      <c r="F33" s="27" t="str">
        <f t="shared" si="2"/>
        <v xml:space="preserve"> </v>
      </c>
      <c r="G33" s="26">
        <f t="shared" si="3"/>
        <v>10000</v>
      </c>
      <c r="H33" s="29"/>
      <c r="I33" s="6"/>
      <c r="J33" s="6"/>
      <c r="K33" s="6"/>
    </row>
    <row r="34" spans="1:11" ht="33" customHeight="1" x14ac:dyDescent="0.15">
      <c r="A34" s="305"/>
      <c r="B34" s="15" t="s">
        <v>10</v>
      </c>
      <c r="C34" s="16"/>
      <c r="D34" s="14">
        <f>SUM(D35)</f>
        <v>25000</v>
      </c>
      <c r="E34" s="14">
        <f>SUM(E35)</f>
        <v>30000</v>
      </c>
      <c r="F34" s="14" t="str">
        <f t="shared" si="2"/>
        <v xml:space="preserve"> </v>
      </c>
      <c r="G34" s="13">
        <f t="shared" si="3"/>
        <v>5000</v>
      </c>
      <c r="H34" s="25"/>
      <c r="I34" s="6"/>
      <c r="J34" s="6"/>
      <c r="K34" s="6"/>
    </row>
    <row r="35" spans="1:11" s="34" customFormat="1" ht="33" customHeight="1" thickBot="1" x14ac:dyDescent="0.2">
      <c r="A35" s="306"/>
      <c r="B35" s="16"/>
      <c r="C35" s="15" t="s">
        <v>9</v>
      </c>
      <c r="D35" s="14">
        <v>25000</v>
      </c>
      <c r="E35" s="14">
        <v>30000</v>
      </c>
      <c r="F35" s="27" t="str">
        <f t="shared" si="2"/>
        <v xml:space="preserve"> </v>
      </c>
      <c r="G35" s="26">
        <f t="shared" si="3"/>
        <v>5000</v>
      </c>
      <c r="H35" s="12"/>
      <c r="I35" s="35"/>
      <c r="J35" s="35"/>
      <c r="K35" s="35"/>
    </row>
    <row r="36" spans="1:11" ht="33" customHeight="1" x14ac:dyDescent="0.15">
      <c r="A36" s="306"/>
      <c r="B36" s="15" t="s">
        <v>8</v>
      </c>
      <c r="C36" s="15"/>
      <c r="D36" s="14">
        <f>D37</f>
        <v>1000</v>
      </c>
      <c r="E36" s="14">
        <v>6000</v>
      </c>
      <c r="F36" s="14" t="str">
        <f t="shared" si="2"/>
        <v xml:space="preserve"> </v>
      </c>
      <c r="G36" s="13">
        <f t="shared" si="3"/>
        <v>5000</v>
      </c>
      <c r="H36" s="25"/>
      <c r="I36" s="6"/>
      <c r="J36" s="6"/>
      <c r="K36" s="6"/>
    </row>
    <row r="37" spans="1:11" ht="33" customHeight="1" x14ac:dyDescent="0.15">
      <c r="A37" s="309"/>
      <c r="B37" s="30"/>
      <c r="C37" s="33" t="s">
        <v>7</v>
      </c>
      <c r="D37" s="27">
        <v>1000</v>
      </c>
      <c r="E37" s="27">
        <v>6000</v>
      </c>
      <c r="F37" s="27" t="str">
        <f t="shared" si="2"/>
        <v xml:space="preserve"> </v>
      </c>
      <c r="G37" s="26">
        <f t="shared" si="3"/>
        <v>5000</v>
      </c>
      <c r="H37" s="32"/>
      <c r="I37" s="6"/>
      <c r="J37" s="6"/>
      <c r="K37" s="6"/>
    </row>
    <row r="38" spans="1:11" ht="33" customHeight="1" x14ac:dyDescent="0.15">
      <c r="A38" s="31" t="s">
        <v>6</v>
      </c>
      <c r="B38" s="30"/>
      <c r="C38" s="30"/>
      <c r="D38" s="27">
        <f>D39</f>
        <v>0</v>
      </c>
      <c r="E38" s="27">
        <v>0</v>
      </c>
      <c r="F38" s="27" t="str">
        <f t="shared" si="2"/>
        <v xml:space="preserve"> </v>
      </c>
      <c r="G38" s="26" t="str">
        <f t="shared" si="3"/>
        <v xml:space="preserve"> </v>
      </c>
      <c r="H38" s="29"/>
      <c r="I38" s="6"/>
      <c r="J38" s="6"/>
      <c r="K38" s="6"/>
    </row>
    <row r="39" spans="1:11" ht="33" customHeight="1" x14ac:dyDescent="0.15">
      <c r="A39" s="28"/>
      <c r="B39" s="15" t="s">
        <v>5</v>
      </c>
      <c r="C39" s="16"/>
      <c r="D39" s="14">
        <f>SUM(D40:D41:D42)</f>
        <v>0</v>
      </c>
      <c r="E39" s="14">
        <v>0</v>
      </c>
      <c r="F39" s="27" t="str">
        <f t="shared" si="2"/>
        <v xml:space="preserve"> </v>
      </c>
      <c r="G39" s="26" t="str">
        <f t="shared" si="3"/>
        <v xml:space="preserve"> </v>
      </c>
      <c r="H39" s="25"/>
      <c r="I39" s="6"/>
      <c r="J39" s="6"/>
      <c r="K39" s="6"/>
    </row>
    <row r="40" spans="1:11" ht="33" customHeight="1" x14ac:dyDescent="0.15">
      <c r="A40" s="24"/>
      <c r="B40" s="22"/>
      <c r="C40" s="15" t="s">
        <v>4</v>
      </c>
      <c r="D40" s="14">
        <v>0</v>
      </c>
      <c r="E40" s="14">
        <v>0</v>
      </c>
      <c r="F40" s="27" t="str">
        <f t="shared" si="2"/>
        <v xml:space="preserve"> </v>
      </c>
      <c r="G40" s="26" t="str">
        <f t="shared" si="3"/>
        <v xml:space="preserve"> </v>
      </c>
      <c r="H40" s="25"/>
      <c r="I40" s="6"/>
      <c r="J40" s="6"/>
      <c r="K40" s="6"/>
    </row>
    <row r="41" spans="1:11" ht="33" customHeight="1" x14ac:dyDescent="0.15">
      <c r="A41" s="24"/>
      <c r="B41" s="23"/>
      <c r="C41" s="22" t="s">
        <v>3</v>
      </c>
      <c r="D41" s="21">
        <v>0</v>
      </c>
      <c r="E41" s="21">
        <v>0</v>
      </c>
      <c r="F41" s="20" t="str">
        <f t="shared" si="2"/>
        <v xml:space="preserve"> </v>
      </c>
      <c r="G41" s="19" t="str">
        <f t="shared" si="3"/>
        <v xml:space="preserve"> </v>
      </c>
      <c r="H41" s="18"/>
      <c r="I41" s="6"/>
      <c r="J41" s="6"/>
      <c r="K41" s="6"/>
    </row>
    <row r="42" spans="1:11" ht="33" customHeight="1" x14ac:dyDescent="0.15">
      <c r="A42" s="17"/>
      <c r="B42" s="16"/>
      <c r="C42" s="15" t="s">
        <v>2</v>
      </c>
      <c r="D42" s="14">
        <v>0</v>
      </c>
      <c r="E42" s="14">
        <v>0</v>
      </c>
      <c r="F42" s="14" t="str">
        <f t="shared" si="2"/>
        <v xml:space="preserve"> </v>
      </c>
      <c r="G42" s="13" t="str">
        <f t="shared" si="3"/>
        <v xml:space="preserve"> </v>
      </c>
      <c r="H42" s="12"/>
      <c r="I42" s="6"/>
      <c r="J42" s="6"/>
      <c r="K42" s="6"/>
    </row>
    <row r="43" spans="1:11" ht="33" customHeight="1" thickBot="1" x14ac:dyDescent="0.2">
      <c r="A43" s="11"/>
      <c r="B43" s="310" t="s">
        <v>1</v>
      </c>
      <c r="C43" s="310"/>
      <c r="D43" s="10">
        <v>30000</v>
      </c>
      <c r="E43" s="10">
        <v>430000</v>
      </c>
      <c r="F43" s="9" t="str">
        <f t="shared" si="2"/>
        <v xml:space="preserve"> </v>
      </c>
      <c r="G43" s="8">
        <f t="shared" si="3"/>
        <v>400000</v>
      </c>
      <c r="H43" s="7"/>
      <c r="I43" s="6"/>
      <c r="J43" s="6"/>
      <c r="K43" s="6"/>
    </row>
    <row r="44" spans="1:11" ht="33" customHeight="1" thickBot="1" x14ac:dyDescent="0.2">
      <c r="A44" s="301" t="s">
        <v>0</v>
      </c>
      <c r="B44" s="302"/>
      <c r="C44" s="302"/>
      <c r="D44" s="5">
        <f>SUM(D7,D13,D24,D33,D38,D43)</f>
        <v>8603000</v>
      </c>
      <c r="E44" s="5">
        <f>SUM(E7,E13,E24,E33,E38,E43)</f>
        <v>8700000</v>
      </c>
      <c r="F44" s="4" t="str">
        <f t="shared" si="2"/>
        <v xml:space="preserve"> </v>
      </c>
      <c r="G44" s="3">
        <f t="shared" si="3"/>
        <v>97000</v>
      </c>
      <c r="H44" s="2"/>
    </row>
    <row r="45" spans="1:11" ht="14.25" thickTop="1" x14ac:dyDescent="0.15"/>
    <row r="48" spans="1:11" x14ac:dyDescent="0.15">
      <c r="A48" s="303"/>
      <c r="B48" s="303"/>
      <c r="C48" s="303"/>
      <c r="D48" s="303"/>
      <c r="E48" s="303"/>
      <c r="F48" s="303"/>
      <c r="G48" s="303"/>
      <c r="H48" s="303"/>
    </row>
  </sheetData>
  <sheetProtection password="CC3D" sheet="1" objects="1" scenarios="1"/>
  <mergeCells count="16">
    <mergeCell ref="A44:C44"/>
    <mergeCell ref="A48:H48"/>
    <mergeCell ref="B9:B10"/>
    <mergeCell ref="A14:A15"/>
    <mergeCell ref="B19:B20"/>
    <mergeCell ref="A26:A28"/>
    <mergeCell ref="A34:A37"/>
    <mergeCell ref="B43:C43"/>
    <mergeCell ref="A1:H1"/>
    <mergeCell ref="A2:H2"/>
    <mergeCell ref="A3:H3"/>
    <mergeCell ref="A5:C5"/>
    <mergeCell ref="D5:D6"/>
    <mergeCell ref="E5:E6"/>
    <mergeCell ref="F5:G5"/>
    <mergeCell ref="H5:H6"/>
  </mergeCells>
  <phoneticPr fontId="3" type="noConversion"/>
  <printOptions horizontalCentered="1"/>
  <pageMargins left="0.23622047244094491" right="0.19685039370078741" top="0.47244094488188981" bottom="0.35433070866141736" header="0.27559055118110237" footer="0.19685039370078741"/>
  <pageSetup paperSize="9" orientation="landscape" useFirstPageNumber="1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70" zoomScale="90" zoomScaleNormal="90" workbookViewId="0">
      <selection activeCell="C13" sqref="C13"/>
    </sheetView>
  </sheetViews>
  <sheetFormatPr defaultRowHeight="30" customHeight="1" x14ac:dyDescent="0.15"/>
  <cols>
    <col min="1" max="1" width="14.25" style="1" customWidth="1"/>
    <col min="2" max="2" width="12.375" style="1" customWidth="1"/>
    <col min="3" max="3" width="12.625" style="1" customWidth="1"/>
    <col min="4" max="5" width="14.375" style="1" customWidth="1"/>
    <col min="6" max="7" width="11" style="1" customWidth="1"/>
    <col min="8" max="8" width="38" style="1" customWidth="1"/>
    <col min="9" max="16384" width="9" style="1"/>
  </cols>
  <sheetData>
    <row r="1" spans="1:11" s="63" customFormat="1" ht="30" customHeight="1" x14ac:dyDescent="0.3">
      <c r="A1" s="292" t="s">
        <v>63</v>
      </c>
      <c r="B1" s="292"/>
      <c r="C1" s="292"/>
      <c r="D1" s="292"/>
      <c r="E1" s="292"/>
      <c r="F1" s="292"/>
      <c r="G1" s="292"/>
      <c r="H1" s="292"/>
      <c r="I1" s="64"/>
      <c r="J1" s="6"/>
      <c r="K1" s="6"/>
    </row>
    <row r="2" spans="1:11" ht="18" customHeight="1" x14ac:dyDescent="0.15">
      <c r="A2" s="294" t="s">
        <v>64</v>
      </c>
      <c r="B2" s="294"/>
      <c r="C2" s="294"/>
      <c r="D2" s="294"/>
      <c r="E2" s="294"/>
      <c r="F2" s="294"/>
      <c r="G2" s="294"/>
      <c r="H2" s="294"/>
      <c r="I2" s="6"/>
      <c r="J2" s="6"/>
      <c r="K2" s="6"/>
    </row>
    <row r="3" spans="1:11" ht="21.75" customHeight="1" x14ac:dyDescent="0.15">
      <c r="A3" s="294" t="s">
        <v>65</v>
      </c>
      <c r="B3" s="294"/>
      <c r="C3" s="294"/>
      <c r="D3" s="294"/>
      <c r="E3" s="294"/>
      <c r="F3" s="294"/>
      <c r="G3" s="294"/>
      <c r="H3" s="294"/>
      <c r="I3" s="6"/>
      <c r="J3" s="6"/>
      <c r="K3" s="6"/>
    </row>
    <row r="4" spans="1:11" ht="24" customHeight="1" thickBot="1" x14ac:dyDescent="0.2">
      <c r="A4" s="62" t="s">
        <v>66</v>
      </c>
      <c r="B4" s="6"/>
      <c r="C4" s="6"/>
      <c r="D4" s="6"/>
      <c r="E4" s="6"/>
      <c r="F4" s="6"/>
      <c r="G4" s="6"/>
      <c r="H4" s="61" t="s">
        <v>67</v>
      </c>
      <c r="I4" s="6"/>
      <c r="J4" s="6"/>
      <c r="K4" s="6"/>
    </row>
    <row r="5" spans="1:11" ht="19.5" customHeight="1" x14ac:dyDescent="0.15">
      <c r="A5" s="295" t="s">
        <v>68</v>
      </c>
      <c r="B5" s="296"/>
      <c r="C5" s="296"/>
      <c r="D5" s="297" t="s">
        <v>69</v>
      </c>
      <c r="E5" s="297" t="s">
        <v>70</v>
      </c>
      <c r="F5" s="296" t="s">
        <v>71</v>
      </c>
      <c r="G5" s="296"/>
      <c r="H5" s="299" t="s">
        <v>72</v>
      </c>
      <c r="I5" s="6"/>
      <c r="J5" s="6"/>
      <c r="K5" s="6"/>
    </row>
    <row r="6" spans="1:11" ht="19.5" customHeight="1" thickBot="1" x14ac:dyDescent="0.2">
      <c r="A6" s="38" t="s">
        <v>73</v>
      </c>
      <c r="B6" s="60" t="s">
        <v>74</v>
      </c>
      <c r="C6" s="60" t="s">
        <v>75</v>
      </c>
      <c r="D6" s="298"/>
      <c r="E6" s="298"/>
      <c r="F6" s="60" t="s">
        <v>76</v>
      </c>
      <c r="G6" s="60" t="s">
        <v>77</v>
      </c>
      <c r="H6" s="300"/>
      <c r="I6" s="6"/>
      <c r="J6" s="6"/>
      <c r="K6" s="6"/>
    </row>
    <row r="7" spans="1:11" ht="30" customHeight="1" x14ac:dyDescent="0.15">
      <c r="A7" s="59" t="s">
        <v>78</v>
      </c>
      <c r="B7" s="58"/>
      <c r="C7" s="58"/>
      <c r="D7" s="56">
        <f>SUM(D8,D17)</f>
        <v>2079000</v>
      </c>
      <c r="E7" s="56">
        <f>SUM(E8,E17)</f>
        <v>2223000</v>
      </c>
      <c r="F7" s="56" t="str">
        <f>IF(D7&gt;E7,D7-E7," ")</f>
        <v xml:space="preserve"> </v>
      </c>
      <c r="G7" s="56">
        <f>IF(E7&gt;D7,E7-D7," ")</f>
        <v>144000</v>
      </c>
      <c r="H7" s="65"/>
      <c r="I7" s="6"/>
      <c r="J7" s="6"/>
      <c r="K7" s="6"/>
    </row>
    <row r="8" spans="1:11" ht="30" customHeight="1" x14ac:dyDescent="0.15">
      <c r="A8" s="66"/>
      <c r="B8" s="15" t="s">
        <v>79</v>
      </c>
      <c r="C8" s="16"/>
      <c r="D8" s="13">
        <f>SUM(D9:D16)</f>
        <v>1394000</v>
      </c>
      <c r="E8" s="13">
        <f>SUM(E9:E16)</f>
        <v>1578000</v>
      </c>
      <c r="F8" s="13" t="str">
        <f t="shared" ref="F8:F74" si="0">IF(D8&gt;E8,D8-E8," ")</f>
        <v xml:space="preserve"> </v>
      </c>
      <c r="G8" s="13">
        <f t="shared" ref="G8:G74" si="1">IF(E8&gt;D8,E8-D8," ")</f>
        <v>184000</v>
      </c>
      <c r="H8" s="25"/>
      <c r="I8" s="6"/>
      <c r="J8" s="6"/>
      <c r="K8" s="6"/>
    </row>
    <row r="9" spans="1:11" ht="30" customHeight="1" x14ac:dyDescent="0.15">
      <c r="A9" s="67"/>
      <c r="B9" s="68"/>
      <c r="C9" s="69" t="s">
        <v>80</v>
      </c>
      <c r="D9" s="70">
        <f>[2]교비지출!G6</f>
        <v>500000</v>
      </c>
      <c r="E9" s="70">
        <f>[2]교비지출!H6</f>
        <v>553000</v>
      </c>
      <c r="F9" s="71" t="str">
        <f t="shared" si="0"/>
        <v xml:space="preserve"> </v>
      </c>
      <c r="G9" s="71">
        <f t="shared" si="1"/>
        <v>53000</v>
      </c>
      <c r="H9" s="72" t="s">
        <v>81</v>
      </c>
      <c r="I9" s="6"/>
      <c r="J9" s="6"/>
      <c r="K9" s="6"/>
    </row>
    <row r="10" spans="1:11" ht="30" customHeight="1" x14ac:dyDescent="0.15">
      <c r="A10" s="67"/>
      <c r="B10" s="73"/>
      <c r="C10" s="15" t="s">
        <v>82</v>
      </c>
      <c r="D10" s="13">
        <f>[2]교비지출!G7</f>
        <v>210000</v>
      </c>
      <c r="E10" s="13">
        <f>[2]교비지출!H7</f>
        <v>230000</v>
      </c>
      <c r="F10" s="13" t="str">
        <f t="shared" si="0"/>
        <v xml:space="preserve"> </v>
      </c>
      <c r="G10" s="13">
        <f t="shared" si="1"/>
        <v>20000</v>
      </c>
      <c r="H10" s="12" t="s">
        <v>83</v>
      </c>
      <c r="I10" s="6"/>
      <c r="J10" s="6"/>
      <c r="K10" s="6"/>
    </row>
    <row r="11" spans="1:11" ht="61.5" customHeight="1" x14ac:dyDescent="0.15">
      <c r="A11" s="67"/>
      <c r="B11" s="74"/>
      <c r="C11" s="15" t="s">
        <v>84</v>
      </c>
      <c r="D11" s="13">
        <f>[2]교비지출!G8</f>
        <v>321000</v>
      </c>
      <c r="E11" s="13">
        <f>[2]교비지출!H8</f>
        <v>230000</v>
      </c>
      <c r="F11" s="13">
        <f>IF(D11&gt;E11,D11-E11," ")</f>
        <v>91000</v>
      </c>
      <c r="G11" s="13" t="str">
        <f t="shared" si="1"/>
        <v xml:space="preserve"> </v>
      </c>
      <c r="H11" s="12" t="s">
        <v>85</v>
      </c>
      <c r="I11" s="6"/>
      <c r="J11" s="6"/>
      <c r="K11" s="6"/>
    </row>
    <row r="12" spans="1:11" ht="30" customHeight="1" x14ac:dyDescent="0.15">
      <c r="A12" s="67"/>
      <c r="B12" s="73"/>
      <c r="C12" s="33" t="s">
        <v>86</v>
      </c>
      <c r="D12" s="26">
        <f>[2]교비지출!G9</f>
        <v>105000</v>
      </c>
      <c r="E12" s="26">
        <f>[2]교비지출!H9</f>
        <v>100000</v>
      </c>
      <c r="F12" s="26">
        <f>IF(D12&gt;E12,D12-E12," ")</f>
        <v>5000</v>
      </c>
      <c r="G12" s="26" t="str">
        <f t="shared" si="1"/>
        <v xml:space="preserve"> </v>
      </c>
      <c r="H12" s="32" t="s">
        <v>87</v>
      </c>
      <c r="I12" s="6"/>
      <c r="J12" s="6"/>
      <c r="K12" s="6"/>
    </row>
    <row r="13" spans="1:11" ht="52.5" customHeight="1" x14ac:dyDescent="0.15">
      <c r="A13" s="67"/>
      <c r="B13" s="312"/>
      <c r="C13" s="69" t="s">
        <v>88</v>
      </c>
      <c r="D13" s="70">
        <v>250000</v>
      </c>
      <c r="E13" s="70">
        <v>384000</v>
      </c>
      <c r="F13" s="70" t="str">
        <f t="shared" si="0"/>
        <v xml:space="preserve"> </v>
      </c>
      <c r="G13" s="70">
        <f t="shared" si="1"/>
        <v>134000</v>
      </c>
      <c r="H13" s="75" t="s">
        <v>89</v>
      </c>
      <c r="I13" s="6"/>
      <c r="J13" s="6"/>
      <c r="K13" s="6"/>
    </row>
    <row r="14" spans="1:11" ht="30" customHeight="1" x14ac:dyDescent="0.15">
      <c r="A14" s="67"/>
      <c r="B14" s="312"/>
      <c r="C14" s="15" t="s">
        <v>90</v>
      </c>
      <c r="D14" s="13">
        <f>[2]교비지출!G11</f>
        <v>7000</v>
      </c>
      <c r="E14" s="13">
        <f>[2]교비지출!H11</f>
        <v>8000</v>
      </c>
      <c r="F14" s="13" t="str">
        <f t="shared" si="0"/>
        <v xml:space="preserve"> </v>
      </c>
      <c r="G14" s="13">
        <f t="shared" si="1"/>
        <v>1000</v>
      </c>
      <c r="H14" s="12" t="s">
        <v>91</v>
      </c>
      <c r="I14" s="6"/>
      <c r="J14" s="6"/>
      <c r="K14" s="6"/>
    </row>
    <row r="15" spans="1:11" ht="30" customHeight="1" x14ac:dyDescent="0.15">
      <c r="A15" s="67"/>
      <c r="B15" s="73"/>
      <c r="C15" s="15" t="s">
        <v>92</v>
      </c>
      <c r="D15" s="13">
        <v>1000</v>
      </c>
      <c r="E15" s="13">
        <v>0</v>
      </c>
      <c r="F15" s="13">
        <f t="shared" si="0"/>
        <v>1000</v>
      </c>
      <c r="G15" s="13" t="str">
        <f t="shared" si="1"/>
        <v xml:space="preserve"> </v>
      </c>
      <c r="H15" s="12"/>
      <c r="I15" s="6"/>
      <c r="J15" s="6"/>
      <c r="K15" s="6"/>
    </row>
    <row r="16" spans="1:11" ht="30" customHeight="1" x14ac:dyDescent="0.15">
      <c r="A16" s="67"/>
      <c r="B16" s="74"/>
      <c r="C16" s="15" t="s">
        <v>93</v>
      </c>
      <c r="D16" s="13">
        <f>[2]교비지출!G13</f>
        <v>0</v>
      </c>
      <c r="E16" s="13">
        <f>[2]교비지출!H13</f>
        <v>73000</v>
      </c>
      <c r="F16" s="13" t="str">
        <f t="shared" si="0"/>
        <v xml:space="preserve"> </v>
      </c>
      <c r="G16" s="13">
        <f t="shared" si="1"/>
        <v>73000</v>
      </c>
      <c r="H16" s="12" t="s">
        <v>94</v>
      </c>
      <c r="I16" s="6"/>
      <c r="J16" s="6"/>
      <c r="K16" s="6"/>
    </row>
    <row r="17" spans="1:11" ht="30" customHeight="1" thickBot="1" x14ac:dyDescent="0.2">
      <c r="A17" s="76"/>
      <c r="B17" s="37" t="s">
        <v>95</v>
      </c>
      <c r="C17" s="37"/>
      <c r="D17" s="8">
        <f>SUM(D18:D24)</f>
        <v>685000</v>
      </c>
      <c r="E17" s="8">
        <f>SUM(E18:E24)</f>
        <v>645000</v>
      </c>
      <c r="F17" s="8">
        <f t="shared" si="0"/>
        <v>40000</v>
      </c>
      <c r="G17" s="8" t="str">
        <f t="shared" si="1"/>
        <v xml:space="preserve"> </v>
      </c>
      <c r="H17" s="7"/>
      <c r="I17" s="6"/>
      <c r="J17" s="6"/>
      <c r="K17" s="6"/>
    </row>
    <row r="18" spans="1:11" ht="30" customHeight="1" x14ac:dyDescent="0.15">
      <c r="A18" s="24"/>
      <c r="B18" s="77"/>
      <c r="C18" s="78" t="s">
        <v>96</v>
      </c>
      <c r="D18" s="71">
        <f>[2]교비지출!G15</f>
        <v>230000</v>
      </c>
      <c r="E18" s="71">
        <f>[2]교비지출!H15</f>
        <v>257000</v>
      </c>
      <c r="F18" s="71" t="str">
        <f t="shared" si="0"/>
        <v xml:space="preserve"> </v>
      </c>
      <c r="G18" s="71">
        <f t="shared" si="1"/>
        <v>27000</v>
      </c>
      <c r="H18" s="40" t="s">
        <v>97</v>
      </c>
      <c r="I18" s="6"/>
      <c r="J18" s="6"/>
      <c r="K18" s="6"/>
    </row>
    <row r="19" spans="1:11" ht="36.75" customHeight="1" x14ac:dyDescent="0.15">
      <c r="A19" s="306"/>
      <c r="B19" s="311"/>
      <c r="C19" s="33" t="s">
        <v>98</v>
      </c>
      <c r="D19" s="26">
        <f>[2]교비지출!G16</f>
        <v>120000</v>
      </c>
      <c r="E19" s="26">
        <f>[2]교비지출!H16</f>
        <v>130000</v>
      </c>
      <c r="F19" s="26" t="str">
        <f t="shared" si="0"/>
        <v xml:space="preserve"> </v>
      </c>
      <c r="G19" s="26">
        <f t="shared" si="1"/>
        <v>10000</v>
      </c>
      <c r="H19" s="32" t="s">
        <v>99</v>
      </c>
      <c r="I19" s="6"/>
      <c r="J19" s="6"/>
      <c r="K19" s="6"/>
    </row>
    <row r="20" spans="1:11" ht="41.25" customHeight="1" x14ac:dyDescent="0.15">
      <c r="A20" s="306"/>
      <c r="B20" s="311"/>
      <c r="C20" s="33" t="s">
        <v>100</v>
      </c>
      <c r="D20" s="26">
        <f>[2]교비지출!G17</f>
        <v>130000</v>
      </c>
      <c r="E20" s="26">
        <f>[2]교비지출!H17</f>
        <v>128000</v>
      </c>
      <c r="F20" s="26">
        <f t="shared" si="0"/>
        <v>2000</v>
      </c>
      <c r="G20" s="26" t="str">
        <f t="shared" si="1"/>
        <v xml:space="preserve"> </v>
      </c>
      <c r="H20" s="32" t="s">
        <v>101</v>
      </c>
      <c r="I20" s="6"/>
      <c r="J20" s="6"/>
      <c r="K20" s="6"/>
    </row>
    <row r="21" spans="1:11" ht="39" customHeight="1" x14ac:dyDescent="0.15">
      <c r="A21" s="306"/>
      <c r="B21" s="79"/>
      <c r="C21" s="15" t="s">
        <v>102</v>
      </c>
      <c r="D21" s="13">
        <f>[2]교비지출!G18</f>
        <v>55000</v>
      </c>
      <c r="E21" s="13">
        <f>[2]교비지출!H18</f>
        <v>53000</v>
      </c>
      <c r="F21" s="13">
        <f t="shared" si="0"/>
        <v>2000</v>
      </c>
      <c r="G21" s="13" t="str">
        <f t="shared" si="1"/>
        <v xml:space="preserve"> </v>
      </c>
      <c r="H21" s="12" t="s">
        <v>103</v>
      </c>
      <c r="I21" s="6"/>
      <c r="J21" s="6"/>
      <c r="K21" s="6"/>
    </row>
    <row r="22" spans="1:11" ht="30" customHeight="1" x14ac:dyDescent="0.15">
      <c r="A22" s="306"/>
      <c r="B22" s="79"/>
      <c r="C22" s="22" t="s">
        <v>104</v>
      </c>
      <c r="D22" s="80">
        <f>[2]교비지출!G19</f>
        <v>135000</v>
      </c>
      <c r="E22" s="80">
        <f>[2]교비지출!H19</f>
        <v>59000</v>
      </c>
      <c r="F22" s="80">
        <f t="shared" si="0"/>
        <v>76000</v>
      </c>
      <c r="G22" s="80" t="str">
        <f t="shared" si="1"/>
        <v xml:space="preserve"> </v>
      </c>
      <c r="H22" s="18" t="s">
        <v>105</v>
      </c>
      <c r="I22" s="6"/>
      <c r="J22" s="6"/>
      <c r="K22" s="6"/>
    </row>
    <row r="23" spans="1:11" ht="30" customHeight="1" x14ac:dyDescent="0.15">
      <c r="A23" s="306"/>
      <c r="B23" s="79"/>
      <c r="C23" s="22" t="s">
        <v>106</v>
      </c>
      <c r="D23" s="80">
        <f>[2]교비지출!G20</f>
        <v>5000</v>
      </c>
      <c r="E23" s="80">
        <f>[2]교비지출!H20</f>
        <v>8000</v>
      </c>
      <c r="F23" s="80" t="str">
        <f t="shared" si="0"/>
        <v xml:space="preserve"> </v>
      </c>
      <c r="G23" s="80">
        <f t="shared" si="1"/>
        <v>3000</v>
      </c>
      <c r="H23" s="18" t="s">
        <v>107</v>
      </c>
      <c r="I23" s="6"/>
      <c r="J23" s="6"/>
      <c r="K23" s="6"/>
    </row>
    <row r="24" spans="1:11" ht="43.5" customHeight="1" x14ac:dyDescent="0.15">
      <c r="A24" s="44"/>
      <c r="B24" s="81"/>
      <c r="C24" s="15" t="s">
        <v>108</v>
      </c>
      <c r="D24" s="13">
        <f>[2]교비지출!G21</f>
        <v>10000</v>
      </c>
      <c r="E24" s="13">
        <f>[2]교비지출!H21</f>
        <v>10000</v>
      </c>
      <c r="F24" s="13" t="str">
        <f t="shared" si="0"/>
        <v xml:space="preserve"> </v>
      </c>
      <c r="G24" s="13" t="str">
        <f t="shared" si="1"/>
        <v xml:space="preserve"> </v>
      </c>
      <c r="H24" s="12" t="s">
        <v>109</v>
      </c>
      <c r="I24" s="6"/>
      <c r="J24" s="6"/>
      <c r="K24" s="6"/>
    </row>
    <row r="25" spans="1:11" ht="30" customHeight="1" x14ac:dyDescent="0.15">
      <c r="A25" s="82" t="s">
        <v>110</v>
      </c>
      <c r="B25" s="30"/>
      <c r="C25" s="30"/>
      <c r="D25" s="26">
        <f>SUM(D26,D33,D43)</f>
        <v>1026000</v>
      </c>
      <c r="E25" s="26">
        <f>SUM(E26,E33,E43)</f>
        <v>1036000</v>
      </c>
      <c r="F25" s="26" t="str">
        <f t="shared" si="0"/>
        <v xml:space="preserve"> </v>
      </c>
      <c r="G25" s="26">
        <f t="shared" si="1"/>
        <v>10000</v>
      </c>
      <c r="H25" s="29"/>
      <c r="I25" s="6"/>
      <c r="J25" s="6"/>
      <c r="K25" s="6"/>
    </row>
    <row r="26" spans="1:11" ht="30" customHeight="1" x14ac:dyDescent="0.15">
      <c r="A26" s="305"/>
      <c r="B26" s="15" t="s">
        <v>111</v>
      </c>
      <c r="C26" s="16"/>
      <c r="D26" s="13">
        <f>SUM(D27:D32)</f>
        <v>246000</v>
      </c>
      <c r="E26" s="13">
        <f>SUM(E27:E32)</f>
        <v>241500</v>
      </c>
      <c r="F26" s="13">
        <f t="shared" si="0"/>
        <v>4500</v>
      </c>
      <c r="G26" s="13" t="str">
        <f t="shared" si="1"/>
        <v xml:space="preserve"> </v>
      </c>
      <c r="H26" s="25"/>
      <c r="I26" s="6"/>
      <c r="J26" s="6"/>
      <c r="K26" s="6"/>
    </row>
    <row r="27" spans="1:11" ht="36" customHeight="1" x14ac:dyDescent="0.15">
      <c r="A27" s="306"/>
      <c r="B27" s="311"/>
      <c r="C27" s="33" t="s">
        <v>112</v>
      </c>
      <c r="D27" s="26">
        <v>100000</v>
      </c>
      <c r="E27" s="26">
        <v>110000</v>
      </c>
      <c r="F27" s="26" t="str">
        <f t="shared" si="0"/>
        <v xml:space="preserve"> </v>
      </c>
      <c r="G27" s="26">
        <f t="shared" si="1"/>
        <v>10000</v>
      </c>
      <c r="H27" s="32" t="s">
        <v>113</v>
      </c>
      <c r="I27" s="6"/>
      <c r="J27" s="6"/>
      <c r="K27" s="6"/>
    </row>
    <row r="28" spans="1:11" ht="36" customHeight="1" x14ac:dyDescent="0.15">
      <c r="A28" s="47"/>
      <c r="B28" s="311"/>
      <c r="C28" s="15" t="s">
        <v>114</v>
      </c>
      <c r="D28" s="13">
        <f>[2]교비지출!G25</f>
        <v>6000</v>
      </c>
      <c r="E28" s="13">
        <f>[2]교비지출!H25</f>
        <v>5000</v>
      </c>
      <c r="F28" s="13">
        <f t="shared" si="0"/>
        <v>1000</v>
      </c>
      <c r="G28" s="13" t="str">
        <f t="shared" si="1"/>
        <v xml:space="preserve"> </v>
      </c>
      <c r="H28" s="12" t="s">
        <v>115</v>
      </c>
      <c r="I28" s="6"/>
      <c r="J28" s="6"/>
      <c r="K28" s="6"/>
    </row>
    <row r="29" spans="1:11" ht="36" customHeight="1" x14ac:dyDescent="0.15">
      <c r="A29" s="47"/>
      <c r="B29" s="79"/>
      <c r="C29" s="15" t="s">
        <v>116</v>
      </c>
      <c r="D29" s="13">
        <v>3000</v>
      </c>
      <c r="E29" s="13">
        <v>5000</v>
      </c>
      <c r="F29" s="13" t="str">
        <f t="shared" si="0"/>
        <v xml:space="preserve"> </v>
      </c>
      <c r="G29" s="13">
        <f t="shared" si="1"/>
        <v>2000</v>
      </c>
      <c r="H29" s="12" t="s">
        <v>117</v>
      </c>
      <c r="I29" s="6"/>
      <c r="J29" s="6"/>
      <c r="K29" s="6"/>
    </row>
    <row r="30" spans="1:11" ht="36" customHeight="1" x14ac:dyDescent="0.15">
      <c r="A30" s="24"/>
      <c r="B30" s="79"/>
      <c r="C30" s="15" t="s">
        <v>118</v>
      </c>
      <c r="D30" s="13">
        <v>90000</v>
      </c>
      <c r="E30" s="13">
        <v>73000</v>
      </c>
      <c r="F30" s="13">
        <f t="shared" si="0"/>
        <v>17000</v>
      </c>
      <c r="G30" s="13" t="str">
        <f t="shared" si="1"/>
        <v xml:space="preserve"> </v>
      </c>
      <c r="H30" s="12" t="s">
        <v>119</v>
      </c>
      <c r="I30" s="6"/>
      <c r="J30" s="6"/>
      <c r="K30" s="6"/>
    </row>
    <row r="31" spans="1:11" ht="36" customHeight="1" thickBot="1" x14ac:dyDescent="0.2">
      <c r="A31" s="76"/>
      <c r="B31" s="83"/>
      <c r="C31" s="37" t="s">
        <v>120</v>
      </c>
      <c r="D31" s="8">
        <v>12000</v>
      </c>
      <c r="E31" s="8">
        <v>15000</v>
      </c>
      <c r="F31" s="8" t="str">
        <f t="shared" si="0"/>
        <v xml:space="preserve"> </v>
      </c>
      <c r="G31" s="8">
        <f t="shared" si="1"/>
        <v>3000</v>
      </c>
      <c r="H31" s="36" t="s">
        <v>121</v>
      </c>
      <c r="I31" s="6"/>
      <c r="J31" s="6"/>
      <c r="K31" s="6"/>
    </row>
    <row r="32" spans="1:11" ht="39" customHeight="1" x14ac:dyDescent="0.15">
      <c r="A32" s="306"/>
      <c r="B32" s="77"/>
      <c r="C32" s="78" t="s">
        <v>122</v>
      </c>
      <c r="D32" s="71">
        <f>[2]교비지출!G29</f>
        <v>35000</v>
      </c>
      <c r="E32" s="71">
        <f>[2]교비지출!H29</f>
        <v>33500</v>
      </c>
      <c r="F32" s="71">
        <f t="shared" si="0"/>
        <v>1500</v>
      </c>
      <c r="G32" s="71" t="str">
        <f t="shared" si="1"/>
        <v xml:space="preserve"> </v>
      </c>
      <c r="H32" s="40" t="s">
        <v>123</v>
      </c>
      <c r="I32" s="6"/>
      <c r="J32" s="6"/>
      <c r="K32" s="6"/>
    </row>
    <row r="33" spans="1:11" ht="36.75" customHeight="1" x14ac:dyDescent="0.15">
      <c r="A33" s="306"/>
      <c r="B33" s="33" t="s">
        <v>124</v>
      </c>
      <c r="C33" s="33"/>
      <c r="D33" s="26">
        <f>SUM(D34:D42)</f>
        <v>352000</v>
      </c>
      <c r="E33" s="26">
        <f>SUM(E34:E42)</f>
        <v>381500</v>
      </c>
      <c r="F33" s="26" t="str">
        <f t="shared" si="0"/>
        <v xml:space="preserve"> </v>
      </c>
      <c r="G33" s="26">
        <f t="shared" si="1"/>
        <v>29500</v>
      </c>
      <c r="H33" s="29"/>
      <c r="I33" s="6"/>
      <c r="J33" s="6"/>
      <c r="K33" s="6"/>
    </row>
    <row r="34" spans="1:11" ht="57" customHeight="1" x14ac:dyDescent="0.15">
      <c r="A34" s="306"/>
      <c r="B34" s="84"/>
      <c r="C34" s="85" t="s">
        <v>125</v>
      </c>
      <c r="D34" s="86">
        <v>70000</v>
      </c>
      <c r="E34" s="86">
        <v>65000</v>
      </c>
      <c r="F34" s="86">
        <f t="shared" si="0"/>
        <v>5000</v>
      </c>
      <c r="G34" s="86" t="str">
        <f t="shared" si="1"/>
        <v xml:space="preserve"> </v>
      </c>
      <c r="H34" s="87" t="s">
        <v>126</v>
      </c>
      <c r="I34" s="6"/>
      <c r="J34" s="6"/>
      <c r="K34" s="6"/>
    </row>
    <row r="35" spans="1:11" ht="37.5" customHeight="1" x14ac:dyDescent="0.15">
      <c r="A35" s="306"/>
      <c r="B35" s="313"/>
      <c r="C35" s="15" t="s">
        <v>127</v>
      </c>
      <c r="D35" s="13">
        <f>[2]교비지출!G32</f>
        <v>35000</v>
      </c>
      <c r="E35" s="13">
        <f>[2]교비지출!H32</f>
        <v>35000</v>
      </c>
      <c r="F35" s="13" t="str">
        <f t="shared" si="0"/>
        <v xml:space="preserve"> </v>
      </c>
      <c r="G35" s="13" t="str">
        <f t="shared" si="1"/>
        <v xml:space="preserve"> </v>
      </c>
      <c r="H35" s="12" t="s">
        <v>128</v>
      </c>
      <c r="I35" s="6"/>
      <c r="J35" s="6"/>
      <c r="K35" s="6"/>
    </row>
    <row r="36" spans="1:11" ht="37.5" customHeight="1" x14ac:dyDescent="0.15">
      <c r="A36" s="306"/>
      <c r="B36" s="311"/>
      <c r="C36" s="33" t="s">
        <v>129</v>
      </c>
      <c r="D36" s="26">
        <v>50000</v>
      </c>
      <c r="E36" s="26">
        <v>50000</v>
      </c>
      <c r="F36" s="26" t="str">
        <f t="shared" si="0"/>
        <v xml:space="preserve"> </v>
      </c>
      <c r="G36" s="26" t="str">
        <f t="shared" si="1"/>
        <v xml:space="preserve"> </v>
      </c>
      <c r="H36" s="32" t="s">
        <v>130</v>
      </c>
      <c r="I36" s="6"/>
      <c r="J36" s="6"/>
      <c r="K36" s="6"/>
    </row>
    <row r="37" spans="1:11" ht="37.5" customHeight="1" x14ac:dyDescent="0.15">
      <c r="A37" s="306"/>
      <c r="B37" s="311"/>
      <c r="C37" s="69" t="s">
        <v>131</v>
      </c>
      <c r="D37" s="70">
        <v>9000</v>
      </c>
      <c r="E37" s="70">
        <v>63000</v>
      </c>
      <c r="F37" s="70" t="str">
        <f t="shared" si="0"/>
        <v xml:space="preserve"> </v>
      </c>
      <c r="G37" s="70">
        <f t="shared" si="1"/>
        <v>54000</v>
      </c>
      <c r="H37" s="75" t="s">
        <v>132</v>
      </c>
      <c r="I37" s="6"/>
      <c r="J37" s="6"/>
      <c r="K37" s="6"/>
    </row>
    <row r="38" spans="1:11" ht="32.25" customHeight="1" x14ac:dyDescent="0.15">
      <c r="A38" s="306"/>
      <c r="B38" s="314"/>
      <c r="C38" s="33" t="s">
        <v>133</v>
      </c>
      <c r="D38" s="26">
        <v>40000</v>
      </c>
      <c r="E38" s="26">
        <v>35000</v>
      </c>
      <c r="F38" s="26">
        <f t="shared" si="0"/>
        <v>5000</v>
      </c>
      <c r="G38" s="26" t="str">
        <f t="shared" si="1"/>
        <v xml:space="preserve"> </v>
      </c>
      <c r="H38" s="32" t="s">
        <v>134</v>
      </c>
      <c r="I38" s="6"/>
      <c r="J38" s="6"/>
      <c r="K38" s="6"/>
    </row>
    <row r="39" spans="1:11" ht="39" customHeight="1" x14ac:dyDescent="0.15">
      <c r="A39" s="24"/>
      <c r="B39" s="79"/>
      <c r="C39" s="33" t="s">
        <v>135</v>
      </c>
      <c r="D39" s="26">
        <v>90000</v>
      </c>
      <c r="E39" s="26">
        <v>75000</v>
      </c>
      <c r="F39" s="26">
        <f t="shared" si="0"/>
        <v>15000</v>
      </c>
      <c r="G39" s="26" t="str">
        <f t="shared" si="1"/>
        <v xml:space="preserve"> </v>
      </c>
      <c r="H39" s="32" t="s">
        <v>136</v>
      </c>
      <c r="I39" s="6"/>
      <c r="J39" s="6"/>
      <c r="K39" s="6"/>
    </row>
    <row r="40" spans="1:11" ht="55.5" customHeight="1" x14ac:dyDescent="0.15">
      <c r="A40" s="306"/>
      <c r="B40" s="311"/>
      <c r="C40" s="15" t="s">
        <v>137</v>
      </c>
      <c r="D40" s="13">
        <v>37000</v>
      </c>
      <c r="E40" s="13">
        <v>37000</v>
      </c>
      <c r="F40" s="13" t="str">
        <f t="shared" si="0"/>
        <v xml:space="preserve"> </v>
      </c>
      <c r="G40" s="13" t="str">
        <f t="shared" si="1"/>
        <v xml:space="preserve"> </v>
      </c>
      <c r="H40" s="12" t="s">
        <v>138</v>
      </c>
      <c r="I40" s="6"/>
      <c r="J40" s="6"/>
      <c r="K40" s="6"/>
    </row>
    <row r="41" spans="1:11" ht="36" customHeight="1" x14ac:dyDescent="0.15">
      <c r="A41" s="306"/>
      <c r="B41" s="311"/>
      <c r="C41" s="33" t="s">
        <v>139</v>
      </c>
      <c r="D41" s="26">
        <f>[2]교비지출!G38</f>
        <v>20000</v>
      </c>
      <c r="E41" s="26">
        <f>[2]교비지출!H38</f>
        <v>20000</v>
      </c>
      <c r="F41" s="26" t="str">
        <f t="shared" si="0"/>
        <v xml:space="preserve"> </v>
      </c>
      <c r="G41" s="26" t="str">
        <f t="shared" si="1"/>
        <v xml:space="preserve"> </v>
      </c>
      <c r="H41" s="32" t="s">
        <v>140</v>
      </c>
      <c r="I41" s="6"/>
      <c r="J41" s="6"/>
      <c r="K41" s="6"/>
    </row>
    <row r="42" spans="1:11" ht="36" customHeight="1" x14ac:dyDescent="0.15">
      <c r="A42" s="24"/>
      <c r="B42" s="77"/>
      <c r="C42" s="15" t="s">
        <v>141</v>
      </c>
      <c r="D42" s="13">
        <f>[2]교비지출!G39</f>
        <v>1000</v>
      </c>
      <c r="E42" s="13">
        <f>[2]교비지출!H39</f>
        <v>1500</v>
      </c>
      <c r="F42" s="13" t="str">
        <f t="shared" si="0"/>
        <v xml:space="preserve"> </v>
      </c>
      <c r="G42" s="13">
        <f t="shared" si="1"/>
        <v>500</v>
      </c>
      <c r="H42" s="25" t="s">
        <v>142</v>
      </c>
      <c r="I42" s="6"/>
      <c r="J42" s="6"/>
      <c r="K42" s="6"/>
    </row>
    <row r="43" spans="1:11" ht="30" customHeight="1" thickBot="1" x14ac:dyDescent="0.2">
      <c r="A43" s="76"/>
      <c r="B43" s="37" t="s">
        <v>143</v>
      </c>
      <c r="C43" s="37"/>
      <c r="D43" s="8">
        <f>SUM(D44:D52)</f>
        <v>428000</v>
      </c>
      <c r="E43" s="8">
        <f>SUM(E44:E52)</f>
        <v>413000</v>
      </c>
      <c r="F43" s="8">
        <f t="shared" si="0"/>
        <v>15000</v>
      </c>
      <c r="G43" s="8" t="str">
        <f t="shared" si="1"/>
        <v xml:space="preserve"> </v>
      </c>
      <c r="H43" s="7"/>
      <c r="I43" s="6"/>
      <c r="J43" s="6"/>
      <c r="K43" s="6"/>
    </row>
    <row r="44" spans="1:11" ht="61.5" customHeight="1" x14ac:dyDescent="0.15">
      <c r="A44" s="88"/>
      <c r="B44" s="89"/>
      <c r="C44" s="89" t="s">
        <v>144</v>
      </c>
      <c r="D44" s="90">
        <f>[2]교비지출!G41</f>
        <v>69000</v>
      </c>
      <c r="E44" s="90">
        <f>[2]교비지출!H41</f>
        <v>91000</v>
      </c>
      <c r="F44" s="90" t="str">
        <f t="shared" si="0"/>
        <v xml:space="preserve"> </v>
      </c>
      <c r="G44" s="90">
        <f t="shared" si="1"/>
        <v>22000</v>
      </c>
      <c r="H44" s="91" t="s">
        <v>145</v>
      </c>
      <c r="I44" s="6"/>
      <c r="J44" s="6"/>
      <c r="K44" s="6"/>
    </row>
    <row r="45" spans="1:11" ht="41.25" customHeight="1" x14ac:dyDescent="0.15">
      <c r="A45" s="306"/>
      <c r="B45" s="313"/>
      <c r="C45" s="69" t="s">
        <v>146</v>
      </c>
      <c r="D45" s="70">
        <v>3000</v>
      </c>
      <c r="E45" s="70">
        <v>10000</v>
      </c>
      <c r="F45" s="70" t="str">
        <f t="shared" si="0"/>
        <v xml:space="preserve"> </v>
      </c>
      <c r="G45" s="70">
        <f t="shared" si="1"/>
        <v>7000</v>
      </c>
      <c r="H45" s="75" t="s">
        <v>147</v>
      </c>
      <c r="I45" s="6"/>
      <c r="J45" s="6"/>
      <c r="K45" s="6"/>
    </row>
    <row r="46" spans="1:11" ht="57" customHeight="1" x14ac:dyDescent="0.15">
      <c r="A46" s="306"/>
      <c r="B46" s="311"/>
      <c r="C46" s="78" t="s">
        <v>148</v>
      </c>
      <c r="D46" s="71">
        <v>94000</v>
      </c>
      <c r="E46" s="71">
        <v>83000</v>
      </c>
      <c r="F46" s="71">
        <f t="shared" si="0"/>
        <v>11000</v>
      </c>
      <c r="G46" s="71" t="str">
        <f t="shared" si="1"/>
        <v xml:space="preserve"> </v>
      </c>
      <c r="H46" s="40" t="s">
        <v>149</v>
      </c>
      <c r="I46" s="6"/>
      <c r="J46" s="6"/>
      <c r="K46" s="6"/>
    </row>
    <row r="47" spans="1:11" ht="50.25" customHeight="1" x14ac:dyDescent="0.15">
      <c r="A47" s="306"/>
      <c r="B47" s="311"/>
      <c r="C47" s="33" t="s">
        <v>150</v>
      </c>
      <c r="D47" s="26">
        <f>[2]교비지출!G44</f>
        <v>21000</v>
      </c>
      <c r="E47" s="26">
        <f>[2]교비지출!H44</f>
        <v>17000</v>
      </c>
      <c r="F47" s="26">
        <f t="shared" si="0"/>
        <v>4000</v>
      </c>
      <c r="G47" s="26" t="str">
        <f t="shared" si="1"/>
        <v xml:space="preserve"> </v>
      </c>
      <c r="H47" s="32" t="s">
        <v>151</v>
      </c>
      <c r="I47" s="6"/>
      <c r="J47" s="6"/>
      <c r="K47" s="6"/>
    </row>
    <row r="48" spans="1:11" ht="41.25" customHeight="1" x14ac:dyDescent="0.15">
      <c r="A48" s="24"/>
      <c r="B48" s="77"/>
      <c r="C48" s="78" t="s">
        <v>152</v>
      </c>
      <c r="D48" s="71">
        <v>120000</v>
      </c>
      <c r="E48" s="71">
        <v>100000</v>
      </c>
      <c r="F48" s="71">
        <f t="shared" si="0"/>
        <v>20000</v>
      </c>
      <c r="G48" s="71" t="str">
        <f t="shared" si="1"/>
        <v xml:space="preserve"> </v>
      </c>
      <c r="H48" s="40" t="s">
        <v>153</v>
      </c>
      <c r="I48" s="6"/>
      <c r="J48" s="6"/>
      <c r="K48" s="6"/>
    </row>
    <row r="49" spans="1:11" ht="58.5" customHeight="1" x14ac:dyDescent="0.15">
      <c r="A49" s="92"/>
      <c r="B49" s="23"/>
      <c r="C49" s="33" t="s">
        <v>154</v>
      </c>
      <c r="D49" s="26">
        <f>[2]교비지출!G46</f>
        <v>12000</v>
      </c>
      <c r="E49" s="26">
        <f>[2]교비지출!H46</f>
        <v>6000</v>
      </c>
      <c r="F49" s="26">
        <f t="shared" si="0"/>
        <v>6000</v>
      </c>
      <c r="G49" s="26" t="str">
        <f t="shared" si="1"/>
        <v xml:space="preserve"> </v>
      </c>
      <c r="H49" s="32" t="s">
        <v>155</v>
      </c>
      <c r="I49" s="6"/>
      <c r="J49" s="6"/>
      <c r="K49" s="6"/>
    </row>
    <row r="50" spans="1:11" ht="66.75" customHeight="1" x14ac:dyDescent="0.15">
      <c r="A50" s="92"/>
      <c r="B50" s="311"/>
      <c r="C50" s="15" t="s">
        <v>156</v>
      </c>
      <c r="D50" s="13">
        <v>34000</v>
      </c>
      <c r="E50" s="13">
        <v>41000</v>
      </c>
      <c r="F50" s="13" t="str">
        <f t="shared" si="0"/>
        <v xml:space="preserve"> </v>
      </c>
      <c r="G50" s="13">
        <f t="shared" si="1"/>
        <v>7000</v>
      </c>
      <c r="H50" s="12" t="s">
        <v>157</v>
      </c>
      <c r="I50" s="6"/>
      <c r="J50" s="6"/>
      <c r="K50" s="6"/>
    </row>
    <row r="51" spans="1:11" ht="36" customHeight="1" x14ac:dyDescent="0.15">
      <c r="A51" s="306"/>
      <c r="B51" s="311"/>
      <c r="C51" s="15" t="s">
        <v>158</v>
      </c>
      <c r="D51" s="13">
        <v>3000</v>
      </c>
      <c r="E51" s="13">
        <v>3000</v>
      </c>
      <c r="F51" s="13" t="str">
        <f t="shared" si="0"/>
        <v xml:space="preserve"> </v>
      </c>
      <c r="G51" s="13" t="str">
        <f t="shared" si="1"/>
        <v xml:space="preserve"> </v>
      </c>
      <c r="H51" s="93" t="s">
        <v>159</v>
      </c>
      <c r="I51" s="6"/>
      <c r="J51" s="6"/>
      <c r="K51" s="6"/>
    </row>
    <row r="52" spans="1:11" ht="36" customHeight="1" x14ac:dyDescent="0.15">
      <c r="A52" s="309"/>
      <c r="B52" s="314"/>
      <c r="C52" s="33" t="s">
        <v>160</v>
      </c>
      <c r="D52" s="26">
        <v>72000</v>
      </c>
      <c r="E52" s="26">
        <v>62000</v>
      </c>
      <c r="F52" s="26">
        <f t="shared" si="0"/>
        <v>10000</v>
      </c>
      <c r="G52" s="26" t="str">
        <f t="shared" si="1"/>
        <v xml:space="preserve"> </v>
      </c>
      <c r="H52" s="94" t="s">
        <v>161</v>
      </c>
      <c r="I52" s="6"/>
      <c r="J52" s="6"/>
      <c r="K52" s="6"/>
    </row>
    <row r="53" spans="1:11" ht="30" customHeight="1" thickBot="1" x14ac:dyDescent="0.2">
      <c r="A53" s="95" t="s">
        <v>162</v>
      </c>
      <c r="B53" s="96"/>
      <c r="C53" s="96"/>
      <c r="D53" s="97">
        <f>SUM(D54,D57,D64)</f>
        <v>1796000</v>
      </c>
      <c r="E53" s="97">
        <f>SUM(E54,E57,E64)</f>
        <v>1571000</v>
      </c>
      <c r="F53" s="97">
        <f t="shared" si="0"/>
        <v>225000</v>
      </c>
      <c r="G53" s="97" t="str">
        <f t="shared" si="1"/>
        <v xml:space="preserve"> </v>
      </c>
      <c r="H53" s="98"/>
      <c r="I53" s="6"/>
      <c r="J53" s="6"/>
      <c r="K53" s="6"/>
    </row>
    <row r="54" spans="1:11" ht="30" customHeight="1" x14ac:dyDescent="0.15">
      <c r="A54" s="99"/>
      <c r="B54" s="100" t="s">
        <v>163</v>
      </c>
      <c r="C54" s="58"/>
      <c r="D54" s="56">
        <f>SUM(D55:D56)</f>
        <v>174000</v>
      </c>
      <c r="E54" s="56">
        <f>SUM(E55:E56)</f>
        <v>166000</v>
      </c>
      <c r="F54" s="56">
        <f t="shared" si="0"/>
        <v>8000</v>
      </c>
      <c r="G54" s="56" t="str">
        <f t="shared" si="1"/>
        <v xml:space="preserve"> </v>
      </c>
      <c r="H54" s="55"/>
      <c r="I54" s="6"/>
      <c r="J54" s="6"/>
      <c r="K54" s="6"/>
    </row>
    <row r="55" spans="1:11" ht="39" customHeight="1" x14ac:dyDescent="0.15">
      <c r="A55" s="92"/>
      <c r="B55" s="22"/>
      <c r="C55" s="15" t="s">
        <v>164</v>
      </c>
      <c r="D55" s="13">
        <f>[2]교비지출!G52</f>
        <v>150000</v>
      </c>
      <c r="E55" s="13">
        <f>[2]교비지출!H52</f>
        <v>140000</v>
      </c>
      <c r="F55" s="13">
        <f t="shared" si="0"/>
        <v>10000</v>
      </c>
      <c r="G55" s="13" t="str">
        <f t="shared" si="1"/>
        <v xml:space="preserve"> </v>
      </c>
      <c r="H55" s="12" t="s">
        <v>165</v>
      </c>
      <c r="I55" s="6"/>
      <c r="J55" s="6"/>
      <c r="K55" s="6"/>
    </row>
    <row r="56" spans="1:11" ht="47.25" customHeight="1" x14ac:dyDescent="0.15">
      <c r="A56" s="306"/>
      <c r="B56" s="41"/>
      <c r="C56" s="15" t="s">
        <v>166</v>
      </c>
      <c r="D56" s="13">
        <v>24000</v>
      </c>
      <c r="E56" s="13">
        <v>26000</v>
      </c>
      <c r="F56" s="13" t="str">
        <f t="shared" si="0"/>
        <v xml:space="preserve"> </v>
      </c>
      <c r="G56" s="13">
        <f t="shared" si="1"/>
        <v>2000</v>
      </c>
      <c r="H56" s="12" t="s">
        <v>167</v>
      </c>
      <c r="I56" s="6"/>
      <c r="J56" s="6"/>
      <c r="K56" s="6"/>
    </row>
    <row r="57" spans="1:11" ht="30" customHeight="1" x14ac:dyDescent="0.15">
      <c r="A57" s="306"/>
      <c r="B57" s="33" t="s">
        <v>168</v>
      </c>
      <c r="C57" s="33"/>
      <c r="D57" s="26">
        <f>SUM(D58:D63)</f>
        <v>1605000</v>
      </c>
      <c r="E57" s="26">
        <f>SUM(E58:E63)</f>
        <v>1388000</v>
      </c>
      <c r="F57" s="26">
        <f t="shared" si="0"/>
        <v>217000</v>
      </c>
      <c r="G57" s="26" t="str">
        <f t="shared" si="1"/>
        <v xml:space="preserve"> </v>
      </c>
      <c r="H57" s="29"/>
      <c r="I57" s="6"/>
      <c r="J57" s="6"/>
      <c r="K57" s="6"/>
    </row>
    <row r="58" spans="1:11" ht="50.25" customHeight="1" x14ac:dyDescent="0.15">
      <c r="A58" s="24"/>
      <c r="B58" s="84"/>
      <c r="C58" s="15" t="s">
        <v>169</v>
      </c>
      <c r="D58" s="13">
        <v>900000</v>
      </c>
      <c r="E58" s="13">
        <v>655000</v>
      </c>
      <c r="F58" s="13">
        <f t="shared" si="0"/>
        <v>245000</v>
      </c>
      <c r="G58" s="13" t="str">
        <f t="shared" si="1"/>
        <v xml:space="preserve"> </v>
      </c>
      <c r="H58" s="75" t="s">
        <v>170</v>
      </c>
      <c r="I58" s="6"/>
      <c r="J58" s="6"/>
      <c r="K58" s="6"/>
    </row>
    <row r="59" spans="1:11" ht="50.25" customHeight="1" x14ac:dyDescent="0.15">
      <c r="A59" s="24"/>
      <c r="B59" s="77"/>
      <c r="C59" s="69" t="s">
        <v>171</v>
      </c>
      <c r="D59" s="70">
        <v>560000</v>
      </c>
      <c r="E59" s="70">
        <v>580000</v>
      </c>
      <c r="F59" s="70" t="str">
        <f t="shared" si="0"/>
        <v xml:space="preserve"> </v>
      </c>
      <c r="G59" s="70">
        <f t="shared" si="1"/>
        <v>20000</v>
      </c>
      <c r="H59" s="75" t="s">
        <v>172</v>
      </c>
      <c r="I59" s="6"/>
      <c r="J59" s="6"/>
      <c r="K59" s="6"/>
    </row>
    <row r="60" spans="1:11" ht="49.5" customHeight="1" x14ac:dyDescent="0.15">
      <c r="A60" s="24"/>
      <c r="B60" s="313"/>
      <c r="C60" s="15" t="s">
        <v>173</v>
      </c>
      <c r="D60" s="13">
        <f>[2]교비지출!G57</f>
        <v>12000</v>
      </c>
      <c r="E60" s="13">
        <f>[2]교비지출!H57</f>
        <v>14000</v>
      </c>
      <c r="F60" s="13" t="str">
        <f t="shared" si="0"/>
        <v xml:space="preserve"> </v>
      </c>
      <c r="G60" s="13">
        <f t="shared" si="1"/>
        <v>2000</v>
      </c>
      <c r="H60" s="12" t="s">
        <v>174</v>
      </c>
      <c r="I60" s="6"/>
      <c r="J60" s="6"/>
      <c r="K60" s="6"/>
    </row>
    <row r="61" spans="1:11" ht="41.25" customHeight="1" x14ac:dyDescent="0.15">
      <c r="A61" s="306"/>
      <c r="B61" s="311"/>
      <c r="C61" s="15" t="s">
        <v>175</v>
      </c>
      <c r="D61" s="13">
        <f>[2]교비지출!G58</f>
        <v>3000</v>
      </c>
      <c r="E61" s="13">
        <f>[2]교비지출!H58</f>
        <v>3000</v>
      </c>
      <c r="F61" s="13" t="str">
        <f t="shared" si="0"/>
        <v xml:space="preserve"> </v>
      </c>
      <c r="G61" s="13" t="str">
        <f t="shared" si="1"/>
        <v xml:space="preserve"> </v>
      </c>
      <c r="H61" s="12" t="s">
        <v>176</v>
      </c>
      <c r="I61" s="6"/>
      <c r="J61" s="6"/>
      <c r="K61" s="6"/>
    </row>
    <row r="62" spans="1:11" ht="51.75" customHeight="1" x14ac:dyDescent="0.15">
      <c r="A62" s="306"/>
      <c r="B62" s="311"/>
      <c r="C62" s="15" t="s">
        <v>177</v>
      </c>
      <c r="D62" s="13">
        <v>52000</v>
      </c>
      <c r="E62" s="13">
        <v>55000</v>
      </c>
      <c r="F62" s="13" t="str">
        <f t="shared" si="0"/>
        <v xml:space="preserve"> </v>
      </c>
      <c r="G62" s="13">
        <f t="shared" si="1"/>
        <v>3000</v>
      </c>
      <c r="H62" s="12" t="s">
        <v>178</v>
      </c>
      <c r="I62" s="6"/>
      <c r="J62" s="6"/>
      <c r="K62" s="6"/>
    </row>
    <row r="63" spans="1:11" ht="36" customHeight="1" x14ac:dyDescent="0.15">
      <c r="A63" s="306"/>
      <c r="B63" s="314"/>
      <c r="C63" s="78" t="s">
        <v>179</v>
      </c>
      <c r="D63" s="71">
        <v>78000</v>
      </c>
      <c r="E63" s="71">
        <v>81000</v>
      </c>
      <c r="F63" s="71" t="str">
        <f t="shared" si="0"/>
        <v xml:space="preserve"> </v>
      </c>
      <c r="G63" s="71">
        <f t="shared" si="1"/>
        <v>3000</v>
      </c>
      <c r="H63" s="40" t="s">
        <v>180</v>
      </c>
      <c r="I63" s="6"/>
      <c r="J63" s="6"/>
      <c r="K63" s="6"/>
    </row>
    <row r="64" spans="1:11" ht="30" customHeight="1" x14ac:dyDescent="0.15">
      <c r="A64" s="24"/>
      <c r="B64" s="33" t="s">
        <v>181</v>
      </c>
      <c r="C64" s="33"/>
      <c r="D64" s="26">
        <f>SUM(D65:D66)</f>
        <v>17000</v>
      </c>
      <c r="E64" s="26">
        <f>SUM(E65:E66)</f>
        <v>17000</v>
      </c>
      <c r="F64" s="26" t="str">
        <f t="shared" si="0"/>
        <v xml:space="preserve"> </v>
      </c>
      <c r="G64" s="26" t="str">
        <f t="shared" si="1"/>
        <v xml:space="preserve"> </v>
      </c>
      <c r="H64" s="29"/>
      <c r="I64" s="6"/>
      <c r="J64" s="6"/>
      <c r="K64" s="6"/>
    </row>
    <row r="65" spans="1:11" ht="30" customHeight="1" thickBot="1" x14ac:dyDescent="0.2">
      <c r="A65" s="76"/>
      <c r="B65" s="101"/>
      <c r="C65" s="37" t="s">
        <v>182</v>
      </c>
      <c r="D65" s="8">
        <f>[2]교비지출!G62</f>
        <v>10000</v>
      </c>
      <c r="E65" s="8">
        <f>[2]교비지출!H62</f>
        <v>10000</v>
      </c>
      <c r="F65" s="8"/>
      <c r="G65" s="8" t="str">
        <f t="shared" si="1"/>
        <v xml:space="preserve"> </v>
      </c>
      <c r="H65" s="7" t="s">
        <v>183</v>
      </c>
      <c r="I65" s="6"/>
      <c r="J65" s="6"/>
      <c r="K65" s="6"/>
    </row>
    <row r="66" spans="1:11" ht="30" customHeight="1" x14ac:dyDescent="0.15">
      <c r="A66" s="44"/>
      <c r="B66" s="77"/>
      <c r="C66" s="33" t="s">
        <v>184</v>
      </c>
      <c r="D66" s="26">
        <v>7000</v>
      </c>
      <c r="E66" s="26">
        <v>7000</v>
      </c>
      <c r="F66" s="26" t="str">
        <f t="shared" ref="F66" si="2">IF(D66&gt;E66,D66-E66," ")</f>
        <v xml:space="preserve"> </v>
      </c>
      <c r="G66" s="26" t="str">
        <f t="shared" si="1"/>
        <v xml:space="preserve"> </v>
      </c>
      <c r="H66" s="29" t="s">
        <v>185</v>
      </c>
      <c r="I66" s="6"/>
      <c r="J66" s="6"/>
      <c r="K66" s="6"/>
    </row>
    <row r="67" spans="1:11" ht="30" customHeight="1" x14ac:dyDescent="0.15">
      <c r="A67" s="33" t="s">
        <v>186</v>
      </c>
      <c r="B67" s="81"/>
      <c r="C67" s="15"/>
      <c r="D67" s="13">
        <v>1000</v>
      </c>
      <c r="E67" s="13">
        <f>E68</f>
        <v>1000</v>
      </c>
      <c r="F67" s="13" t="str">
        <f>IF(D67&gt;E67,D67-E67," ")</f>
        <v xml:space="preserve"> </v>
      </c>
      <c r="G67" s="13"/>
      <c r="H67" s="25"/>
      <c r="I67" s="6"/>
      <c r="J67" s="6"/>
      <c r="K67" s="6"/>
    </row>
    <row r="68" spans="1:11" ht="30" customHeight="1" x14ac:dyDescent="0.15">
      <c r="A68" s="17"/>
      <c r="B68" s="33" t="s">
        <v>187</v>
      </c>
      <c r="C68" s="15"/>
      <c r="D68" s="13">
        <v>1000</v>
      </c>
      <c r="E68" s="13">
        <f>E69</f>
        <v>1000</v>
      </c>
      <c r="F68" s="13" t="str">
        <f>IF(D68&gt;E68,D68-E68," ")</f>
        <v xml:space="preserve"> </v>
      </c>
      <c r="G68" s="13"/>
      <c r="H68" s="25"/>
      <c r="I68" s="6"/>
      <c r="J68" s="6"/>
      <c r="K68" s="6"/>
    </row>
    <row r="69" spans="1:11" ht="30" customHeight="1" x14ac:dyDescent="0.15">
      <c r="A69" s="17"/>
      <c r="B69" s="81"/>
      <c r="C69" s="33" t="s">
        <v>188</v>
      </c>
      <c r="D69" s="13">
        <v>1000</v>
      </c>
      <c r="E69" s="13">
        <v>1000</v>
      </c>
      <c r="F69" s="13" t="str">
        <f>IF(D69&gt;E69,D69-E69," ")</f>
        <v xml:space="preserve"> </v>
      </c>
      <c r="G69" s="13"/>
      <c r="H69" s="25"/>
      <c r="I69" s="6"/>
      <c r="J69" s="6"/>
      <c r="K69" s="6"/>
    </row>
    <row r="70" spans="1:11" ht="29.65" customHeight="1" x14ac:dyDescent="0.15">
      <c r="A70" s="43" t="s">
        <v>189</v>
      </c>
      <c r="B70" s="16"/>
      <c r="C70" s="15"/>
      <c r="D70" s="13">
        <f>D71</f>
        <v>109000</v>
      </c>
      <c r="E70" s="13">
        <f>E71</f>
        <v>69000</v>
      </c>
      <c r="F70" s="13">
        <f t="shared" si="0"/>
        <v>40000</v>
      </c>
      <c r="G70" s="13" t="str">
        <f t="shared" si="1"/>
        <v xml:space="preserve"> </v>
      </c>
      <c r="H70" s="25"/>
      <c r="I70" s="6"/>
      <c r="J70" s="6"/>
      <c r="K70" s="6"/>
    </row>
    <row r="71" spans="1:11" ht="29.65" customHeight="1" x14ac:dyDescent="0.15">
      <c r="A71" s="309"/>
      <c r="B71" s="33" t="s">
        <v>190</v>
      </c>
      <c r="C71" s="33"/>
      <c r="D71" s="26">
        <f>SUM(D72)</f>
        <v>109000</v>
      </c>
      <c r="E71" s="26">
        <f>SUM(E72)</f>
        <v>69000</v>
      </c>
      <c r="F71" s="26">
        <f t="shared" si="0"/>
        <v>40000</v>
      </c>
      <c r="G71" s="26" t="str">
        <f t="shared" si="1"/>
        <v xml:space="preserve"> </v>
      </c>
      <c r="H71" s="29"/>
      <c r="I71" s="6"/>
      <c r="J71" s="6"/>
      <c r="K71" s="6"/>
    </row>
    <row r="72" spans="1:11" ht="29.65" customHeight="1" x14ac:dyDescent="0.15">
      <c r="A72" s="315"/>
      <c r="B72" s="16"/>
      <c r="C72" s="69" t="s">
        <v>191</v>
      </c>
      <c r="D72" s="70">
        <v>109000</v>
      </c>
      <c r="E72" s="70">
        <v>69000</v>
      </c>
      <c r="F72" s="70">
        <f t="shared" si="0"/>
        <v>40000</v>
      </c>
      <c r="G72" s="70" t="str">
        <f t="shared" si="1"/>
        <v xml:space="preserve"> </v>
      </c>
      <c r="H72" s="102"/>
      <c r="I72" s="6"/>
      <c r="J72" s="6"/>
      <c r="K72" s="6"/>
    </row>
    <row r="73" spans="1:11" ht="29.65" customHeight="1" x14ac:dyDescent="0.15">
      <c r="A73" s="43" t="s">
        <v>192</v>
      </c>
      <c r="B73" s="16"/>
      <c r="C73" s="15"/>
      <c r="D73" s="13">
        <f>SUM(D74)</f>
        <v>0</v>
      </c>
      <c r="E73" s="13">
        <f>SUM(E74)</f>
        <v>0</v>
      </c>
      <c r="F73" s="13" t="str">
        <f t="shared" si="0"/>
        <v xml:space="preserve"> </v>
      </c>
      <c r="G73" s="13" t="str">
        <f t="shared" si="1"/>
        <v xml:space="preserve"> </v>
      </c>
      <c r="H73" s="25"/>
      <c r="I73" s="6"/>
      <c r="J73" s="6"/>
      <c r="K73" s="6"/>
    </row>
    <row r="74" spans="1:11" ht="29.65" customHeight="1" x14ac:dyDescent="0.15">
      <c r="A74" s="24"/>
      <c r="B74" s="33" t="s">
        <v>193</v>
      </c>
      <c r="C74" s="33"/>
      <c r="D74" s="26">
        <f>SUM(D75:D77)</f>
        <v>0</v>
      </c>
      <c r="E74" s="26">
        <f>SUM(E75:E77)</f>
        <v>0</v>
      </c>
      <c r="F74" s="26" t="str">
        <f t="shared" si="0"/>
        <v xml:space="preserve"> </v>
      </c>
      <c r="G74" s="26" t="str">
        <f t="shared" si="1"/>
        <v xml:space="preserve"> </v>
      </c>
      <c r="H74" s="29"/>
      <c r="I74" s="6"/>
      <c r="J74" s="6"/>
      <c r="K74" s="6"/>
    </row>
    <row r="75" spans="1:11" ht="29.65" customHeight="1" x14ac:dyDescent="0.15">
      <c r="A75" s="47"/>
      <c r="B75" s="23"/>
      <c r="C75" s="103" t="s">
        <v>194</v>
      </c>
      <c r="D75" s="13">
        <v>0</v>
      </c>
      <c r="E75" s="13">
        <v>0</v>
      </c>
      <c r="F75" s="13" t="str">
        <f>IF(D75&gt;E75,D75-E75," ")</f>
        <v xml:space="preserve"> </v>
      </c>
      <c r="G75" s="13" t="str">
        <f>IF(E75&gt;D75,E75-D75," ")</f>
        <v xml:space="preserve"> </v>
      </c>
      <c r="H75" s="25"/>
      <c r="I75" s="6"/>
      <c r="J75" s="6"/>
      <c r="K75" s="6"/>
    </row>
    <row r="76" spans="1:11" ht="29.65" customHeight="1" x14ac:dyDescent="0.15">
      <c r="A76" s="24"/>
      <c r="B76" s="23"/>
      <c r="C76" s="103" t="s">
        <v>195</v>
      </c>
      <c r="D76" s="13">
        <v>0</v>
      </c>
      <c r="E76" s="13">
        <v>0</v>
      </c>
      <c r="F76" s="13" t="str">
        <f t="shared" ref="F76:F89" si="3">IF(D76&gt;E76,D76-E76," ")</f>
        <v xml:space="preserve"> </v>
      </c>
      <c r="G76" s="13" t="str">
        <f t="shared" ref="G76:G89" si="4">IF(E76&gt;D76,E76-D76," ")</f>
        <v xml:space="preserve"> </v>
      </c>
      <c r="H76" s="12"/>
      <c r="I76" s="6"/>
      <c r="J76" s="6"/>
      <c r="K76" s="6"/>
    </row>
    <row r="77" spans="1:11" ht="29.65" customHeight="1" x14ac:dyDescent="0.15">
      <c r="A77" s="24"/>
      <c r="B77" s="30"/>
      <c r="C77" s="69" t="s">
        <v>196</v>
      </c>
      <c r="D77" s="70">
        <v>0</v>
      </c>
      <c r="E77" s="70">
        <v>0</v>
      </c>
      <c r="F77" s="70" t="str">
        <f t="shared" si="3"/>
        <v xml:space="preserve"> </v>
      </c>
      <c r="G77" s="70" t="str">
        <f t="shared" si="4"/>
        <v xml:space="preserve"> </v>
      </c>
      <c r="H77" s="75"/>
      <c r="I77" s="6"/>
      <c r="J77" s="6"/>
      <c r="K77" s="6"/>
    </row>
    <row r="78" spans="1:11" ht="30" customHeight="1" x14ac:dyDescent="0.15">
      <c r="A78" s="43" t="s">
        <v>197</v>
      </c>
      <c r="B78" s="16"/>
      <c r="C78" s="15"/>
      <c r="D78" s="13">
        <f>SUM(D79)</f>
        <v>3592000</v>
      </c>
      <c r="E78" s="13">
        <f>SUM(E79)</f>
        <v>3800000</v>
      </c>
      <c r="F78" s="13" t="str">
        <f t="shared" si="3"/>
        <v xml:space="preserve"> </v>
      </c>
      <c r="G78" s="13">
        <f t="shared" si="4"/>
        <v>208000</v>
      </c>
      <c r="H78" s="25"/>
      <c r="I78" s="6"/>
      <c r="J78" s="6"/>
      <c r="K78" s="6"/>
    </row>
    <row r="79" spans="1:11" ht="42" customHeight="1" x14ac:dyDescent="0.15">
      <c r="A79" s="316"/>
      <c r="B79" s="15" t="s">
        <v>198</v>
      </c>
      <c r="C79" s="15"/>
      <c r="D79" s="13">
        <f>SUM(D80:D84)</f>
        <v>3592000</v>
      </c>
      <c r="E79" s="13">
        <f>SUM(E80:E84)</f>
        <v>3800000</v>
      </c>
      <c r="F79" s="13" t="str">
        <f t="shared" si="3"/>
        <v xml:space="preserve"> </v>
      </c>
      <c r="G79" s="13">
        <f t="shared" si="4"/>
        <v>208000</v>
      </c>
      <c r="H79" s="25"/>
      <c r="I79" s="6"/>
      <c r="J79" s="6"/>
      <c r="K79" s="6"/>
    </row>
    <row r="80" spans="1:11" ht="30" customHeight="1" thickBot="1" x14ac:dyDescent="0.2">
      <c r="A80" s="317"/>
      <c r="B80" s="101"/>
      <c r="C80" s="37" t="s">
        <v>199</v>
      </c>
      <c r="D80" s="8">
        <v>0</v>
      </c>
      <c r="E80" s="8">
        <v>0</v>
      </c>
      <c r="F80" s="8" t="str">
        <f t="shared" si="3"/>
        <v xml:space="preserve"> </v>
      </c>
      <c r="G80" s="8" t="str">
        <f t="shared" si="4"/>
        <v xml:space="preserve"> </v>
      </c>
      <c r="H80" s="36"/>
      <c r="I80" s="6"/>
      <c r="J80" s="6"/>
      <c r="K80" s="6"/>
    </row>
    <row r="81" spans="1:11" ht="63.75" customHeight="1" x14ac:dyDescent="0.15">
      <c r="A81" s="104"/>
      <c r="B81" s="79"/>
      <c r="C81" s="23" t="s">
        <v>200</v>
      </c>
      <c r="D81" s="19">
        <v>88000</v>
      </c>
      <c r="E81" s="19">
        <v>135000</v>
      </c>
      <c r="F81" s="19" t="str">
        <f t="shared" si="3"/>
        <v xml:space="preserve"> </v>
      </c>
      <c r="G81" s="19">
        <f>IF(E81&gt;D81,E81-D81," ")</f>
        <v>47000</v>
      </c>
      <c r="H81" s="105" t="s">
        <v>201</v>
      </c>
      <c r="I81" s="6"/>
      <c r="J81" s="6"/>
      <c r="K81" s="6"/>
    </row>
    <row r="82" spans="1:11" ht="52.5" customHeight="1" x14ac:dyDescent="0.15">
      <c r="A82" s="104"/>
      <c r="B82" s="84"/>
      <c r="C82" s="15" t="s">
        <v>202</v>
      </c>
      <c r="D82" s="13">
        <v>20000</v>
      </c>
      <c r="E82" s="13">
        <v>20000</v>
      </c>
      <c r="F82" s="13" t="str">
        <f t="shared" si="3"/>
        <v xml:space="preserve"> </v>
      </c>
      <c r="G82" s="13" t="str">
        <f t="shared" si="4"/>
        <v xml:space="preserve"> </v>
      </c>
      <c r="H82" s="75" t="s">
        <v>203</v>
      </c>
      <c r="I82" s="6"/>
      <c r="J82" s="6"/>
      <c r="K82" s="6"/>
    </row>
    <row r="83" spans="1:11" ht="31.5" customHeight="1" x14ac:dyDescent="0.15">
      <c r="A83" s="104"/>
      <c r="B83" s="77"/>
      <c r="C83" s="15" t="s">
        <v>204</v>
      </c>
      <c r="D83" s="13">
        <v>50000</v>
      </c>
      <c r="E83" s="13">
        <v>45000</v>
      </c>
      <c r="F83" s="13">
        <f t="shared" si="3"/>
        <v>5000</v>
      </c>
      <c r="G83" s="13" t="str">
        <f t="shared" si="4"/>
        <v xml:space="preserve"> </v>
      </c>
      <c r="H83" s="12" t="s">
        <v>205</v>
      </c>
      <c r="I83" s="6"/>
      <c r="J83" s="6"/>
      <c r="K83" s="6"/>
    </row>
    <row r="84" spans="1:11" ht="32.25" customHeight="1" x14ac:dyDescent="0.15">
      <c r="A84" s="106"/>
      <c r="B84" s="77"/>
      <c r="C84" s="33" t="s">
        <v>206</v>
      </c>
      <c r="D84" s="26">
        <v>3434000</v>
      </c>
      <c r="E84" s="26">
        <v>3600000</v>
      </c>
      <c r="F84" s="26" t="str">
        <f t="shared" si="3"/>
        <v xml:space="preserve"> </v>
      </c>
      <c r="G84" s="26">
        <f t="shared" si="4"/>
        <v>166000</v>
      </c>
      <c r="H84" s="32" t="s">
        <v>207</v>
      </c>
      <c r="I84" s="6"/>
      <c r="J84" s="6"/>
      <c r="K84" s="6"/>
    </row>
    <row r="85" spans="1:11" ht="32.25" customHeight="1" x14ac:dyDescent="0.15">
      <c r="A85" s="107" t="s">
        <v>208</v>
      </c>
      <c r="B85" s="108"/>
      <c r="C85" s="15"/>
      <c r="D85" s="13">
        <v>0</v>
      </c>
      <c r="E85" s="13">
        <f>SUM(E86)</f>
        <v>0</v>
      </c>
      <c r="F85" s="13" t="str">
        <f t="shared" si="3"/>
        <v xml:space="preserve"> </v>
      </c>
      <c r="G85" s="13" t="str">
        <f t="shared" si="4"/>
        <v xml:space="preserve"> </v>
      </c>
      <c r="H85" s="25"/>
      <c r="I85" s="6"/>
      <c r="J85" s="6"/>
      <c r="K85" s="6"/>
    </row>
    <row r="86" spans="1:11" ht="32.25" customHeight="1" x14ac:dyDescent="0.15">
      <c r="A86" s="109"/>
      <c r="B86" s="110" t="s">
        <v>209</v>
      </c>
      <c r="C86" s="33"/>
      <c r="D86" s="26">
        <v>0</v>
      </c>
      <c r="E86" s="26">
        <v>0</v>
      </c>
      <c r="F86" s="26" t="str">
        <f t="shared" si="3"/>
        <v xml:space="preserve"> </v>
      </c>
      <c r="G86" s="26" t="str">
        <f t="shared" si="4"/>
        <v xml:space="preserve"> </v>
      </c>
      <c r="H86" s="29"/>
      <c r="I86" s="6"/>
      <c r="J86" s="6"/>
      <c r="K86" s="6"/>
    </row>
    <row r="87" spans="1:11" ht="32.25" customHeight="1" x14ac:dyDescent="0.15">
      <c r="A87" s="111"/>
      <c r="B87" s="112"/>
      <c r="C87" s="15" t="s">
        <v>210</v>
      </c>
      <c r="D87" s="13">
        <v>0</v>
      </c>
      <c r="E87" s="13">
        <v>0</v>
      </c>
      <c r="F87" s="13" t="str">
        <f t="shared" si="3"/>
        <v xml:space="preserve"> </v>
      </c>
      <c r="G87" s="13" t="str">
        <f t="shared" si="4"/>
        <v xml:space="preserve"> </v>
      </c>
      <c r="H87" s="25"/>
      <c r="I87" s="6"/>
      <c r="J87" s="6"/>
      <c r="K87" s="6"/>
    </row>
    <row r="88" spans="1:11" ht="32.25" customHeight="1" thickBot="1" x14ac:dyDescent="0.2">
      <c r="A88" s="113" t="s">
        <v>211</v>
      </c>
      <c r="B88" s="304" t="s">
        <v>212</v>
      </c>
      <c r="C88" s="304"/>
      <c r="D88" s="114">
        <v>0</v>
      </c>
      <c r="E88" s="114">
        <v>0</v>
      </c>
      <c r="F88" s="13" t="str">
        <f t="shared" si="3"/>
        <v xml:space="preserve"> </v>
      </c>
      <c r="G88" s="13" t="str">
        <f t="shared" si="4"/>
        <v xml:space="preserve"> </v>
      </c>
      <c r="H88" s="25"/>
      <c r="I88" s="6"/>
      <c r="J88" s="6"/>
      <c r="K88" s="6"/>
    </row>
    <row r="89" spans="1:11" ht="30" customHeight="1" thickBot="1" x14ac:dyDescent="0.2">
      <c r="A89" s="318" t="s">
        <v>213</v>
      </c>
      <c r="B89" s="319"/>
      <c r="C89" s="320"/>
      <c r="D89" s="3">
        <f>SUM(D7,D25,D53,D67,D70,D73,D78,D85,D88)</f>
        <v>8603000</v>
      </c>
      <c r="E89" s="3">
        <f>SUM(E7,E25,E53,E67,E70,E73,E78,E85,E88)</f>
        <v>8700000</v>
      </c>
      <c r="F89" s="3" t="str">
        <f t="shared" si="3"/>
        <v xml:space="preserve"> </v>
      </c>
      <c r="G89" s="3">
        <f t="shared" si="4"/>
        <v>97000</v>
      </c>
      <c r="H89" s="2"/>
      <c r="I89" s="6"/>
      <c r="J89" s="6"/>
      <c r="K89" s="6"/>
    </row>
    <row r="90" spans="1:11" ht="30" customHeight="1" thickTop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</sheetData>
  <sheetProtection password="CC3D" sheet="1" objects="1" scenarios="1"/>
  <mergeCells count="32">
    <mergeCell ref="A71:A72"/>
    <mergeCell ref="A79:A80"/>
    <mergeCell ref="B88:C88"/>
    <mergeCell ref="A89:C89"/>
    <mergeCell ref="A45:A47"/>
    <mergeCell ref="B45:B47"/>
    <mergeCell ref="B50:B52"/>
    <mergeCell ref="A51:A52"/>
    <mergeCell ref="A56:A57"/>
    <mergeCell ref="B60:B63"/>
    <mergeCell ref="A61:A63"/>
    <mergeCell ref="A40:A41"/>
    <mergeCell ref="B40:B41"/>
    <mergeCell ref="B13:B14"/>
    <mergeCell ref="A19:A20"/>
    <mergeCell ref="B19:B20"/>
    <mergeCell ref="A21:A23"/>
    <mergeCell ref="A26:A27"/>
    <mergeCell ref="B27:B28"/>
    <mergeCell ref="A32:A34"/>
    <mergeCell ref="A35:A36"/>
    <mergeCell ref="B35:B36"/>
    <mergeCell ref="A37:A38"/>
    <mergeCell ref="B37:B38"/>
    <mergeCell ref="A1:H1"/>
    <mergeCell ref="A2:H2"/>
    <mergeCell ref="A3:H3"/>
    <mergeCell ref="A5:C5"/>
    <mergeCell ref="D5:D6"/>
    <mergeCell ref="E5:E6"/>
    <mergeCell ref="F5:G5"/>
    <mergeCell ref="H5:H6"/>
  </mergeCells>
  <phoneticPr fontId="3" type="noConversion"/>
  <printOptions horizontalCentered="1"/>
  <pageMargins left="0.15748031496062992" right="0.15748031496062992" top="0.43307086614173229" bottom="0.39370078740157483" header="0.19685039370078741" footer="0.15748031496062992"/>
  <pageSetup paperSize="9" firstPageNumber="4" orientation="landscape" useFirstPageNumber="1" horizontalDpi="300" verticalDpi="3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8" sqref="A8:A12"/>
    </sheetView>
  </sheetViews>
  <sheetFormatPr defaultRowHeight="13.5" x14ac:dyDescent="0.15"/>
  <cols>
    <col min="1" max="1" width="13.625" style="1" customWidth="1"/>
    <col min="2" max="2" width="14.625" style="1" customWidth="1"/>
    <col min="3" max="3" width="13.75" style="1" customWidth="1"/>
    <col min="4" max="4" width="16.125" style="1" customWidth="1"/>
    <col min="5" max="5" width="14.375" style="1" customWidth="1"/>
    <col min="6" max="7" width="11" style="1" customWidth="1"/>
    <col min="8" max="8" width="35.75" style="1" customWidth="1"/>
    <col min="9" max="16384" width="9" style="1"/>
  </cols>
  <sheetData>
    <row r="1" spans="1:11" s="63" customFormat="1" ht="21.75" customHeight="1" x14ac:dyDescent="0.3">
      <c r="A1" s="292" t="s">
        <v>214</v>
      </c>
      <c r="B1" s="293"/>
      <c r="C1" s="293"/>
      <c r="D1" s="293"/>
      <c r="E1" s="293"/>
      <c r="F1" s="293"/>
      <c r="G1" s="293"/>
      <c r="H1" s="293"/>
      <c r="I1" s="64"/>
      <c r="J1" s="6"/>
      <c r="K1" s="6"/>
    </row>
    <row r="2" spans="1:11" ht="18" customHeight="1" x14ac:dyDescent="0.15">
      <c r="A2" s="294" t="s">
        <v>215</v>
      </c>
      <c r="B2" s="294"/>
      <c r="C2" s="294"/>
      <c r="D2" s="294"/>
      <c r="E2" s="294"/>
      <c r="F2" s="294"/>
      <c r="G2" s="294"/>
      <c r="H2" s="294"/>
      <c r="I2" s="6"/>
      <c r="J2" s="6"/>
      <c r="K2" s="6"/>
    </row>
    <row r="3" spans="1:11" ht="15.75" customHeight="1" x14ac:dyDescent="0.15">
      <c r="A3" s="294" t="s">
        <v>216</v>
      </c>
      <c r="B3" s="294"/>
      <c r="C3" s="294"/>
      <c r="D3" s="294"/>
      <c r="E3" s="294"/>
      <c r="F3" s="294"/>
      <c r="G3" s="294"/>
      <c r="H3" s="294"/>
      <c r="I3" s="6"/>
      <c r="J3" s="6"/>
      <c r="K3" s="6"/>
    </row>
    <row r="4" spans="1:11" ht="18" customHeight="1" thickBot="1" x14ac:dyDescent="0.2">
      <c r="A4" s="62" t="s">
        <v>217</v>
      </c>
      <c r="B4" s="6"/>
      <c r="C4" s="6"/>
      <c r="D4" s="6"/>
      <c r="E4" s="6"/>
      <c r="F4" s="6"/>
      <c r="G4" s="6"/>
      <c r="H4" s="61" t="s">
        <v>218</v>
      </c>
      <c r="I4" s="6"/>
      <c r="J4" s="6"/>
      <c r="K4" s="6"/>
    </row>
    <row r="5" spans="1:11" ht="20.25" customHeight="1" x14ac:dyDescent="0.15">
      <c r="A5" s="295" t="s">
        <v>219</v>
      </c>
      <c r="B5" s="296"/>
      <c r="C5" s="296"/>
      <c r="D5" s="297" t="s">
        <v>220</v>
      </c>
      <c r="E5" s="297" t="s">
        <v>221</v>
      </c>
      <c r="F5" s="296" t="s">
        <v>222</v>
      </c>
      <c r="G5" s="296"/>
      <c r="H5" s="299" t="s">
        <v>223</v>
      </c>
      <c r="I5" s="6"/>
      <c r="J5" s="6"/>
      <c r="K5" s="6"/>
    </row>
    <row r="6" spans="1:11" ht="20.25" customHeight="1" thickBot="1" x14ac:dyDescent="0.2">
      <c r="A6" s="38" t="s">
        <v>224</v>
      </c>
      <c r="B6" s="60" t="s">
        <v>225</v>
      </c>
      <c r="C6" s="60" t="s">
        <v>226</v>
      </c>
      <c r="D6" s="298"/>
      <c r="E6" s="298"/>
      <c r="F6" s="60" t="s">
        <v>227</v>
      </c>
      <c r="G6" s="60" t="s">
        <v>228</v>
      </c>
      <c r="H6" s="300"/>
      <c r="I6" s="6"/>
      <c r="J6" s="6"/>
      <c r="K6" s="6"/>
    </row>
    <row r="7" spans="1:11" ht="30.95" customHeight="1" x14ac:dyDescent="0.15">
      <c r="A7" s="51" t="s">
        <v>229</v>
      </c>
      <c r="B7" s="42"/>
      <c r="C7" s="15"/>
      <c r="D7" s="14">
        <f>SUM(D8,D10)</f>
        <v>71000</v>
      </c>
      <c r="E7" s="14">
        <f>SUM(E8,E10)</f>
        <v>362000</v>
      </c>
      <c r="F7" s="14" t="str">
        <f t="shared" ref="F7:F22" si="0">IF(D7&gt;E7,D7-E7," ")</f>
        <v xml:space="preserve"> </v>
      </c>
      <c r="G7" s="13">
        <f t="shared" ref="G7:G22" si="1">IF(E7&gt;D7,E7-D7," ")</f>
        <v>291000</v>
      </c>
      <c r="H7" s="25"/>
      <c r="I7" s="6"/>
      <c r="J7" s="6"/>
      <c r="K7" s="6"/>
    </row>
    <row r="8" spans="1:11" ht="30.95" customHeight="1" x14ac:dyDescent="0.15">
      <c r="A8" s="321"/>
      <c r="B8" s="51" t="s">
        <v>230</v>
      </c>
      <c r="C8" s="15"/>
      <c r="D8" s="14">
        <f>D9</f>
        <v>6000</v>
      </c>
      <c r="E8" s="14">
        <f>E9</f>
        <v>7000</v>
      </c>
      <c r="F8" s="14"/>
      <c r="G8" s="13"/>
      <c r="H8" s="25"/>
      <c r="I8" s="6"/>
      <c r="J8" s="6"/>
      <c r="K8" s="6"/>
    </row>
    <row r="9" spans="1:11" ht="30.95" customHeight="1" x14ac:dyDescent="0.15">
      <c r="A9" s="322"/>
      <c r="B9" s="42"/>
      <c r="C9" s="15" t="s">
        <v>231</v>
      </c>
      <c r="D9" s="14">
        <v>6000</v>
      </c>
      <c r="E9" s="14">
        <v>7000</v>
      </c>
      <c r="F9" s="14"/>
      <c r="G9" s="13"/>
      <c r="H9" s="25"/>
      <c r="I9" s="6"/>
      <c r="J9" s="6"/>
      <c r="K9" s="6"/>
    </row>
    <row r="10" spans="1:11" ht="30.95" customHeight="1" x14ac:dyDescent="0.15">
      <c r="A10" s="322"/>
      <c r="B10" s="15" t="s">
        <v>232</v>
      </c>
      <c r="C10" s="15"/>
      <c r="D10" s="14">
        <f>SUM(D11:D12)</f>
        <v>65000</v>
      </c>
      <c r="E10" s="14">
        <f>SUM(E11:E12)</f>
        <v>355000</v>
      </c>
      <c r="F10" s="14" t="str">
        <f t="shared" si="0"/>
        <v xml:space="preserve"> </v>
      </c>
      <c r="G10" s="13">
        <f t="shared" si="1"/>
        <v>290000</v>
      </c>
      <c r="H10" s="25"/>
      <c r="I10" s="6"/>
      <c r="J10" s="6"/>
      <c r="K10" s="6"/>
    </row>
    <row r="11" spans="1:11" ht="30.95" customHeight="1" x14ac:dyDescent="0.15">
      <c r="A11" s="322"/>
      <c r="B11" s="304"/>
      <c r="C11" s="15" t="s">
        <v>233</v>
      </c>
      <c r="D11" s="14">
        <v>5000</v>
      </c>
      <c r="E11" s="14">
        <v>5000</v>
      </c>
      <c r="F11" s="27" t="str">
        <f t="shared" si="0"/>
        <v xml:space="preserve"> </v>
      </c>
      <c r="G11" s="26" t="str">
        <f t="shared" si="1"/>
        <v xml:space="preserve"> </v>
      </c>
      <c r="H11" s="12" t="s">
        <v>234</v>
      </c>
      <c r="I11" s="6"/>
      <c r="J11" s="6"/>
      <c r="K11" s="6"/>
    </row>
    <row r="12" spans="1:11" ht="30.95" customHeight="1" x14ac:dyDescent="0.15">
      <c r="A12" s="323"/>
      <c r="B12" s="308"/>
      <c r="C12" s="22" t="s">
        <v>235</v>
      </c>
      <c r="D12" s="21">
        <v>60000</v>
      </c>
      <c r="E12" s="21">
        <v>350000</v>
      </c>
      <c r="F12" s="20" t="str">
        <f t="shared" si="0"/>
        <v xml:space="preserve"> </v>
      </c>
      <c r="G12" s="19">
        <f t="shared" si="1"/>
        <v>290000</v>
      </c>
      <c r="H12" s="18" t="s">
        <v>236</v>
      </c>
      <c r="I12" s="6"/>
      <c r="J12" s="6"/>
      <c r="K12" s="6"/>
    </row>
    <row r="13" spans="1:11" ht="30.95" customHeight="1" x14ac:dyDescent="0.15">
      <c r="A13" s="43" t="s">
        <v>237</v>
      </c>
      <c r="B13" s="16"/>
      <c r="C13" s="16"/>
      <c r="D13" s="14">
        <f>D14</f>
        <v>9000</v>
      </c>
      <c r="E13" s="14">
        <f>E14</f>
        <v>82000</v>
      </c>
      <c r="F13" s="14" t="str">
        <f t="shared" si="0"/>
        <v xml:space="preserve"> </v>
      </c>
      <c r="G13" s="13">
        <f t="shared" si="1"/>
        <v>73000</v>
      </c>
      <c r="H13" s="25"/>
      <c r="I13" s="6"/>
      <c r="J13" s="6"/>
      <c r="K13" s="6"/>
    </row>
    <row r="14" spans="1:11" ht="30.95" customHeight="1" x14ac:dyDescent="0.15">
      <c r="A14" s="305"/>
      <c r="B14" s="15" t="s">
        <v>238</v>
      </c>
      <c r="C14" s="16"/>
      <c r="D14" s="14">
        <f>SUM(D15)</f>
        <v>9000</v>
      </c>
      <c r="E14" s="14">
        <f>SUM(E15)</f>
        <v>82000</v>
      </c>
      <c r="F14" s="14" t="str">
        <f t="shared" si="0"/>
        <v xml:space="preserve"> </v>
      </c>
      <c r="G14" s="13">
        <f t="shared" si="1"/>
        <v>73000</v>
      </c>
      <c r="H14" s="25"/>
      <c r="I14" s="6"/>
      <c r="J14" s="6"/>
      <c r="K14" s="6"/>
    </row>
    <row r="15" spans="1:11" s="34" customFormat="1" ht="30.95" customHeight="1" thickBot="1" x14ac:dyDescent="0.2">
      <c r="A15" s="306"/>
      <c r="B15" s="16"/>
      <c r="C15" s="15" t="s">
        <v>239</v>
      </c>
      <c r="D15" s="14">
        <v>9000</v>
      </c>
      <c r="E15" s="14">
        <v>82000</v>
      </c>
      <c r="F15" s="27" t="str">
        <f t="shared" si="0"/>
        <v xml:space="preserve"> </v>
      </c>
      <c r="G15" s="26">
        <f>IF(E15&gt;D15,E15-D15," ")</f>
        <v>73000</v>
      </c>
      <c r="H15" s="12" t="s">
        <v>240</v>
      </c>
      <c r="I15" s="35"/>
      <c r="J15" s="35"/>
      <c r="K15" s="35"/>
    </row>
    <row r="16" spans="1:11" ht="30.95" customHeight="1" x14ac:dyDescent="0.15">
      <c r="A16" s="43" t="s">
        <v>241</v>
      </c>
      <c r="B16" s="30"/>
      <c r="C16" s="30"/>
      <c r="D16" s="27">
        <f>D17</f>
        <v>1582000</v>
      </c>
      <c r="E16" s="27">
        <f>E17</f>
        <v>3606000</v>
      </c>
      <c r="F16" s="27" t="str">
        <f t="shared" si="0"/>
        <v xml:space="preserve"> </v>
      </c>
      <c r="G16" s="26">
        <f t="shared" si="1"/>
        <v>2024000</v>
      </c>
      <c r="H16" s="29"/>
      <c r="I16" s="6"/>
      <c r="J16" s="6"/>
      <c r="K16" s="6"/>
    </row>
    <row r="17" spans="1:11" ht="30.95" customHeight="1" x14ac:dyDescent="0.15">
      <c r="A17" s="28"/>
      <c r="B17" s="15" t="s">
        <v>242</v>
      </c>
      <c r="C17" s="16"/>
      <c r="D17" s="14">
        <f>SUM(D18:D20)</f>
        <v>1582000</v>
      </c>
      <c r="E17" s="14">
        <f>SUM(E18:E20)</f>
        <v>3606000</v>
      </c>
      <c r="F17" s="27" t="str">
        <f t="shared" si="0"/>
        <v xml:space="preserve"> </v>
      </c>
      <c r="G17" s="26">
        <f t="shared" si="1"/>
        <v>2024000</v>
      </c>
      <c r="H17" s="25"/>
      <c r="I17" s="6"/>
      <c r="J17" s="6"/>
      <c r="K17" s="6"/>
    </row>
    <row r="18" spans="1:11" ht="30.95" customHeight="1" x14ac:dyDescent="0.15">
      <c r="A18" s="24"/>
      <c r="B18" s="23"/>
      <c r="C18" s="22" t="s">
        <v>243</v>
      </c>
      <c r="D18" s="21">
        <v>0</v>
      </c>
      <c r="E18" s="21">
        <v>1500000</v>
      </c>
      <c r="F18" s="14"/>
      <c r="G18" s="13"/>
      <c r="H18" s="115"/>
      <c r="I18" s="6"/>
      <c r="J18" s="6"/>
      <c r="K18" s="6"/>
    </row>
    <row r="19" spans="1:11" ht="30.95" customHeight="1" thickBot="1" x14ac:dyDescent="0.2">
      <c r="A19" s="76"/>
      <c r="B19" s="116"/>
      <c r="C19" s="37" t="s">
        <v>244</v>
      </c>
      <c r="D19" s="9">
        <v>82000</v>
      </c>
      <c r="E19" s="9">
        <v>106000</v>
      </c>
      <c r="F19" s="9"/>
      <c r="G19" s="8"/>
      <c r="H19" s="7" t="s">
        <v>245</v>
      </c>
      <c r="I19" s="6"/>
      <c r="J19" s="6"/>
      <c r="K19" s="6"/>
    </row>
    <row r="20" spans="1:11" ht="30.95" customHeight="1" x14ac:dyDescent="0.15">
      <c r="A20" s="24"/>
      <c r="B20" s="23"/>
      <c r="C20" s="23" t="s">
        <v>246</v>
      </c>
      <c r="D20" s="20">
        <v>1500000</v>
      </c>
      <c r="E20" s="20">
        <v>2000000</v>
      </c>
      <c r="F20" s="20" t="str">
        <f t="shared" si="0"/>
        <v xml:space="preserve"> </v>
      </c>
      <c r="G20" s="19">
        <f t="shared" si="1"/>
        <v>500000</v>
      </c>
      <c r="H20" s="117" t="s">
        <v>247</v>
      </c>
      <c r="I20" s="6"/>
      <c r="J20" s="6"/>
      <c r="K20" s="6"/>
    </row>
    <row r="21" spans="1:11" ht="23.25" customHeight="1" thickBot="1" x14ac:dyDescent="0.2">
      <c r="A21" s="11"/>
      <c r="B21" s="310" t="s">
        <v>248</v>
      </c>
      <c r="C21" s="310"/>
      <c r="D21" s="10">
        <v>20000</v>
      </c>
      <c r="E21" s="10">
        <v>50000</v>
      </c>
      <c r="F21" s="9" t="str">
        <f t="shared" si="0"/>
        <v xml:space="preserve"> </v>
      </c>
      <c r="G21" s="8">
        <f t="shared" si="1"/>
        <v>30000</v>
      </c>
      <c r="H21" s="7"/>
      <c r="I21" s="6"/>
      <c r="J21" s="6"/>
      <c r="K21" s="6"/>
    </row>
    <row r="22" spans="1:11" ht="29.25" customHeight="1" thickBot="1" x14ac:dyDescent="0.2">
      <c r="A22" s="301" t="s">
        <v>249</v>
      </c>
      <c r="B22" s="302"/>
      <c r="C22" s="302"/>
      <c r="D22" s="5">
        <f>SUM(D7,D13,D16,D21)</f>
        <v>1682000</v>
      </c>
      <c r="E22" s="5">
        <f>SUM(E7,E13,E16,E21)</f>
        <v>4100000</v>
      </c>
      <c r="F22" s="4" t="str">
        <f t="shared" si="0"/>
        <v xml:space="preserve"> </v>
      </c>
      <c r="G22" s="3">
        <f t="shared" si="1"/>
        <v>2418000</v>
      </c>
      <c r="H22" s="2"/>
    </row>
    <row r="23" spans="1:11" ht="14.25" thickTop="1" x14ac:dyDescent="0.15"/>
    <row r="26" spans="1:11" x14ac:dyDescent="0.15">
      <c r="A26" s="303"/>
      <c r="B26" s="303"/>
      <c r="C26" s="303"/>
      <c r="D26" s="303"/>
      <c r="E26" s="303"/>
      <c r="F26" s="303"/>
      <c r="G26" s="303"/>
      <c r="H26" s="303"/>
    </row>
  </sheetData>
  <sheetProtection password="CC3D" sheet="1" objects="1" scenarios="1"/>
  <mergeCells count="14">
    <mergeCell ref="A26:H26"/>
    <mergeCell ref="A1:H1"/>
    <mergeCell ref="A2:H2"/>
    <mergeCell ref="A3:H3"/>
    <mergeCell ref="A5:C5"/>
    <mergeCell ref="D5:D6"/>
    <mergeCell ref="E5:E6"/>
    <mergeCell ref="F5:G5"/>
    <mergeCell ref="H5:H6"/>
    <mergeCell ref="A8:A12"/>
    <mergeCell ref="B11:B12"/>
    <mergeCell ref="A14:A15"/>
    <mergeCell ref="B21:C21"/>
    <mergeCell ref="A22:C22"/>
  </mergeCells>
  <phoneticPr fontId="3" type="noConversion"/>
  <printOptions horizontalCentered="1"/>
  <pageMargins left="0.23622047244094491" right="0.19685039370078741" top="0.35433070866141736" bottom="0.35433070866141736" header="0.15748031496062992" footer="0.15748031496062992"/>
  <pageSetup paperSize="9" orientation="landscape" useFirstPageNumber="1" horizontalDpi="300" vertic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9" workbookViewId="0">
      <selection activeCell="C13" sqref="C13"/>
    </sheetView>
  </sheetViews>
  <sheetFormatPr defaultRowHeight="30" customHeight="1" x14ac:dyDescent="0.15"/>
  <cols>
    <col min="1" max="1" width="14.25" style="1" customWidth="1"/>
    <col min="2" max="2" width="12.375" style="1" customWidth="1"/>
    <col min="3" max="3" width="14" style="1" customWidth="1"/>
    <col min="4" max="4" width="15.75" style="1" customWidth="1"/>
    <col min="5" max="5" width="14.375" style="1" customWidth="1"/>
    <col min="6" max="7" width="11" style="1" customWidth="1"/>
    <col min="8" max="8" width="38" style="1" customWidth="1"/>
    <col min="9" max="16384" width="9" style="1"/>
  </cols>
  <sheetData>
    <row r="1" spans="1:11" s="63" customFormat="1" ht="30" customHeight="1" x14ac:dyDescent="0.3">
      <c r="A1" s="292" t="s">
        <v>250</v>
      </c>
      <c r="B1" s="292"/>
      <c r="C1" s="292"/>
      <c r="D1" s="292"/>
      <c r="E1" s="292"/>
      <c r="F1" s="292"/>
      <c r="G1" s="292"/>
      <c r="H1" s="292"/>
      <c r="I1" s="64"/>
      <c r="J1" s="6"/>
      <c r="K1" s="6"/>
    </row>
    <row r="2" spans="1:11" ht="18" customHeight="1" x14ac:dyDescent="0.15">
      <c r="A2" s="294" t="s">
        <v>251</v>
      </c>
      <c r="B2" s="294"/>
      <c r="C2" s="294"/>
      <c r="D2" s="294"/>
      <c r="E2" s="294"/>
      <c r="F2" s="294"/>
      <c r="G2" s="294"/>
      <c r="H2" s="294"/>
      <c r="I2" s="6"/>
      <c r="J2" s="6"/>
      <c r="K2" s="6"/>
    </row>
    <row r="3" spans="1:11" ht="21.75" customHeight="1" x14ac:dyDescent="0.15">
      <c r="A3" s="294" t="s">
        <v>252</v>
      </c>
      <c r="B3" s="294"/>
      <c r="C3" s="294"/>
      <c r="D3" s="294"/>
      <c r="E3" s="294"/>
      <c r="F3" s="294"/>
      <c r="G3" s="294"/>
      <c r="H3" s="294"/>
      <c r="I3" s="6"/>
      <c r="J3" s="6"/>
      <c r="K3" s="6"/>
    </row>
    <row r="4" spans="1:11" ht="24" customHeight="1" thickBot="1" x14ac:dyDescent="0.2">
      <c r="A4" s="62" t="s">
        <v>253</v>
      </c>
      <c r="B4" s="6"/>
      <c r="C4" s="6"/>
      <c r="D4" s="6"/>
      <c r="E4" s="6"/>
      <c r="F4" s="6"/>
      <c r="G4" s="6"/>
      <c r="H4" s="61" t="s">
        <v>254</v>
      </c>
      <c r="I4" s="6"/>
      <c r="J4" s="6"/>
      <c r="K4" s="6"/>
    </row>
    <row r="5" spans="1:11" ht="23.25" customHeight="1" x14ac:dyDescent="0.15">
      <c r="A5" s="295" t="s">
        <v>255</v>
      </c>
      <c r="B5" s="296"/>
      <c r="C5" s="296"/>
      <c r="D5" s="297" t="s">
        <v>256</v>
      </c>
      <c r="E5" s="297" t="s">
        <v>257</v>
      </c>
      <c r="F5" s="296" t="s">
        <v>258</v>
      </c>
      <c r="G5" s="296"/>
      <c r="H5" s="299" t="s">
        <v>259</v>
      </c>
      <c r="I5" s="6"/>
      <c r="J5" s="6"/>
      <c r="K5" s="6"/>
    </row>
    <row r="6" spans="1:11" ht="23.25" customHeight="1" thickBot="1" x14ac:dyDescent="0.2">
      <c r="A6" s="38" t="s">
        <v>260</v>
      </c>
      <c r="B6" s="60" t="s">
        <v>261</v>
      </c>
      <c r="C6" s="60" t="s">
        <v>262</v>
      </c>
      <c r="D6" s="298"/>
      <c r="E6" s="298"/>
      <c r="F6" s="60" t="s">
        <v>263</v>
      </c>
      <c r="G6" s="60" t="s">
        <v>264</v>
      </c>
      <c r="H6" s="300"/>
      <c r="I6" s="6"/>
      <c r="J6" s="6"/>
      <c r="K6" s="6"/>
    </row>
    <row r="7" spans="1:11" ht="41.25" customHeight="1" x14ac:dyDescent="0.15">
      <c r="A7" s="82" t="s">
        <v>265</v>
      </c>
      <c r="B7" s="30"/>
      <c r="C7" s="30"/>
      <c r="D7" s="26">
        <f>D8</f>
        <v>1000</v>
      </c>
      <c r="E7" s="26">
        <f>E8</f>
        <v>4000</v>
      </c>
      <c r="F7" s="26" t="str">
        <f t="shared" ref="F7:F22" si="0">IF(D7&gt;E7,D7-E7," ")</f>
        <v xml:space="preserve"> </v>
      </c>
      <c r="G7" s="26">
        <f t="shared" ref="G7:G22" si="1">IF(E7&gt;D7,E7-D7," ")</f>
        <v>3000</v>
      </c>
      <c r="H7" s="29"/>
      <c r="I7" s="6"/>
      <c r="J7" s="6"/>
      <c r="K7" s="6"/>
    </row>
    <row r="8" spans="1:11" ht="41.25" customHeight="1" x14ac:dyDescent="0.15">
      <c r="A8" s="24"/>
      <c r="B8" s="22" t="s">
        <v>143</v>
      </c>
      <c r="C8" s="22"/>
      <c r="D8" s="80">
        <f>D9</f>
        <v>1000</v>
      </c>
      <c r="E8" s="80">
        <f>E9</f>
        <v>4000</v>
      </c>
      <c r="F8" s="80" t="str">
        <f>IF(D8&gt;E8,D8-E8," ")</f>
        <v xml:space="preserve"> </v>
      </c>
      <c r="G8" s="80">
        <f t="shared" si="1"/>
        <v>3000</v>
      </c>
      <c r="H8" s="115"/>
      <c r="I8" s="6"/>
      <c r="J8" s="6"/>
      <c r="K8" s="6"/>
    </row>
    <row r="9" spans="1:11" ht="41.25" customHeight="1" x14ac:dyDescent="0.15">
      <c r="A9" s="17"/>
      <c r="B9" s="81"/>
      <c r="C9" s="15" t="s">
        <v>266</v>
      </c>
      <c r="D9" s="13">
        <v>1000</v>
      </c>
      <c r="E9" s="13">
        <v>4000</v>
      </c>
      <c r="F9" s="13" t="str">
        <f t="shared" si="0"/>
        <v xml:space="preserve"> </v>
      </c>
      <c r="G9" s="13">
        <f t="shared" si="1"/>
        <v>3000</v>
      </c>
      <c r="H9" s="118"/>
      <c r="I9" s="6"/>
      <c r="J9" s="6"/>
      <c r="K9" s="6"/>
    </row>
    <row r="10" spans="1:11" ht="41.25" customHeight="1" x14ac:dyDescent="0.15">
      <c r="A10" s="119" t="s">
        <v>267</v>
      </c>
      <c r="B10" s="120"/>
      <c r="C10" s="120"/>
      <c r="D10" s="19">
        <f>D11</f>
        <v>142000</v>
      </c>
      <c r="E10" s="19">
        <f>E11</f>
        <v>184000</v>
      </c>
      <c r="F10" s="19" t="str">
        <f t="shared" si="0"/>
        <v xml:space="preserve"> </v>
      </c>
      <c r="G10" s="19">
        <f t="shared" si="1"/>
        <v>42000</v>
      </c>
      <c r="H10" s="121"/>
      <c r="I10" s="6"/>
      <c r="J10" s="6"/>
      <c r="K10" s="6"/>
    </row>
    <row r="11" spans="1:11" ht="41.25" customHeight="1" x14ac:dyDescent="0.15">
      <c r="A11" s="28"/>
      <c r="B11" s="15" t="s">
        <v>268</v>
      </c>
      <c r="C11" s="15"/>
      <c r="D11" s="13">
        <f>SUM(D12:D13:D14)</f>
        <v>142000</v>
      </c>
      <c r="E11" s="13">
        <f>SUM(E12:E13:E14)</f>
        <v>184000</v>
      </c>
      <c r="F11" s="13" t="str">
        <f t="shared" si="0"/>
        <v xml:space="preserve"> </v>
      </c>
      <c r="G11" s="13">
        <f t="shared" si="1"/>
        <v>42000</v>
      </c>
      <c r="H11" s="25"/>
      <c r="I11" s="6"/>
      <c r="J11" s="6"/>
      <c r="K11" s="6"/>
    </row>
    <row r="12" spans="1:11" ht="41.25" customHeight="1" x14ac:dyDescent="0.15">
      <c r="A12" s="24"/>
      <c r="B12" s="84"/>
      <c r="C12" s="15" t="s">
        <v>269</v>
      </c>
      <c r="D12" s="13">
        <v>60000</v>
      </c>
      <c r="E12" s="13">
        <v>70000</v>
      </c>
      <c r="F12" s="13" t="str">
        <f t="shared" si="0"/>
        <v xml:space="preserve"> </v>
      </c>
      <c r="G12" s="13">
        <f t="shared" si="1"/>
        <v>10000</v>
      </c>
      <c r="H12" s="75" t="s">
        <v>270</v>
      </c>
      <c r="I12" s="6"/>
      <c r="J12" s="6"/>
      <c r="K12" s="6"/>
    </row>
    <row r="13" spans="1:11" ht="41.25" customHeight="1" x14ac:dyDescent="0.15">
      <c r="A13" s="24"/>
      <c r="B13" s="84"/>
      <c r="C13" s="15" t="s">
        <v>271</v>
      </c>
      <c r="D13" s="13">
        <v>82000</v>
      </c>
      <c r="E13" s="13">
        <v>112000</v>
      </c>
      <c r="F13" s="13" t="str">
        <f>IF(D13&gt;E13,D13-E13," ")</f>
        <v xml:space="preserve"> </v>
      </c>
      <c r="G13" s="13"/>
      <c r="H13" s="75"/>
      <c r="I13" s="6"/>
      <c r="J13" s="6"/>
      <c r="K13" s="6"/>
    </row>
    <row r="14" spans="1:11" ht="41.25" customHeight="1" x14ac:dyDescent="0.15">
      <c r="A14" s="24"/>
      <c r="B14" s="84"/>
      <c r="C14" s="15" t="s">
        <v>179</v>
      </c>
      <c r="D14" s="13">
        <v>0</v>
      </c>
      <c r="E14" s="13">
        <v>2000</v>
      </c>
      <c r="F14" s="13" t="str">
        <f>IF(D14&gt;E14,D14-E14," ")</f>
        <v xml:space="preserve"> </v>
      </c>
      <c r="G14" s="13"/>
      <c r="H14" s="75"/>
      <c r="I14" s="6"/>
      <c r="J14" s="6"/>
      <c r="K14" s="6"/>
    </row>
    <row r="15" spans="1:11" ht="41.25" customHeight="1" thickBot="1" x14ac:dyDescent="0.2">
      <c r="A15" s="122" t="s">
        <v>272</v>
      </c>
      <c r="B15" s="101"/>
      <c r="C15" s="37"/>
      <c r="D15" s="8">
        <f>D16</f>
        <v>1500000</v>
      </c>
      <c r="E15" s="8">
        <f>E16</f>
        <v>3500000</v>
      </c>
      <c r="F15" s="8" t="str">
        <f>IF(D15&gt;E15,D15-E15," ")</f>
        <v xml:space="preserve"> </v>
      </c>
      <c r="G15" s="8"/>
      <c r="H15" s="123"/>
      <c r="I15" s="6"/>
      <c r="J15" s="6"/>
      <c r="K15" s="6"/>
    </row>
    <row r="16" spans="1:11" ht="41.25" customHeight="1" x14ac:dyDescent="0.15">
      <c r="A16" s="24"/>
      <c r="B16" s="31" t="s">
        <v>273</v>
      </c>
      <c r="C16" s="33"/>
      <c r="D16" s="26">
        <f>D17</f>
        <v>1500000</v>
      </c>
      <c r="E16" s="26">
        <f>E17</f>
        <v>3500000</v>
      </c>
      <c r="F16" s="26"/>
      <c r="G16" s="26"/>
      <c r="H16" s="40"/>
      <c r="I16" s="6"/>
      <c r="J16" s="6"/>
      <c r="K16" s="6"/>
    </row>
    <row r="17" spans="1:11" ht="41.25" customHeight="1" x14ac:dyDescent="0.15">
      <c r="A17" s="24"/>
      <c r="B17" s="84"/>
      <c r="C17" s="43" t="s">
        <v>274</v>
      </c>
      <c r="D17" s="13">
        <v>1500000</v>
      </c>
      <c r="E17" s="13">
        <v>3500000</v>
      </c>
      <c r="F17" s="13"/>
      <c r="G17" s="13"/>
      <c r="H17" s="75"/>
      <c r="I17" s="6"/>
      <c r="J17" s="6"/>
      <c r="K17" s="6"/>
    </row>
    <row r="18" spans="1:11" ht="41.25" customHeight="1" x14ac:dyDescent="0.15">
      <c r="A18" s="43" t="s">
        <v>275</v>
      </c>
      <c r="B18" s="16"/>
      <c r="C18" s="15"/>
      <c r="D18" s="13">
        <f>SUM(D19)</f>
        <v>17000</v>
      </c>
      <c r="E18" s="13">
        <f>SUM(E19)</f>
        <v>42000</v>
      </c>
      <c r="F18" s="13" t="str">
        <f t="shared" si="0"/>
        <v xml:space="preserve"> </v>
      </c>
      <c r="G18" s="13">
        <f t="shared" si="1"/>
        <v>25000</v>
      </c>
      <c r="H18" s="25"/>
      <c r="I18" s="6"/>
      <c r="J18" s="6"/>
      <c r="K18" s="6"/>
    </row>
    <row r="19" spans="1:11" ht="41.25" customHeight="1" x14ac:dyDescent="0.15">
      <c r="A19" s="315"/>
      <c r="B19" s="15" t="s">
        <v>190</v>
      </c>
      <c r="C19" s="15"/>
      <c r="D19" s="13">
        <f>SUM(D20)</f>
        <v>17000</v>
      </c>
      <c r="E19" s="13">
        <f>SUM(E20)</f>
        <v>42000</v>
      </c>
      <c r="F19" s="13" t="str">
        <f t="shared" si="0"/>
        <v xml:space="preserve"> </v>
      </c>
      <c r="G19" s="13">
        <f t="shared" si="1"/>
        <v>25000</v>
      </c>
      <c r="H19" s="25"/>
      <c r="I19" s="6"/>
      <c r="J19" s="6"/>
      <c r="K19" s="6"/>
    </row>
    <row r="20" spans="1:11" ht="41.25" customHeight="1" x14ac:dyDescent="0.15">
      <c r="A20" s="315"/>
      <c r="B20" s="16"/>
      <c r="C20" s="69" t="s">
        <v>191</v>
      </c>
      <c r="D20" s="70">
        <v>17000</v>
      </c>
      <c r="E20" s="70">
        <v>42000</v>
      </c>
      <c r="F20" s="70" t="str">
        <f t="shared" si="0"/>
        <v xml:space="preserve"> </v>
      </c>
      <c r="G20" s="70">
        <f t="shared" si="1"/>
        <v>25000</v>
      </c>
      <c r="H20" s="102"/>
      <c r="I20" s="6"/>
      <c r="J20" s="6"/>
      <c r="K20" s="6"/>
    </row>
    <row r="21" spans="1:11" ht="30" customHeight="1" x14ac:dyDescent="0.15">
      <c r="A21" s="31" t="s">
        <v>192</v>
      </c>
      <c r="B21" s="30"/>
      <c r="C21" s="33"/>
      <c r="D21" s="26">
        <f>SUM(D22)</f>
        <v>22000</v>
      </c>
      <c r="E21" s="26">
        <f>SUM(E22)</f>
        <v>370000</v>
      </c>
      <c r="F21" s="26" t="str">
        <f t="shared" si="0"/>
        <v xml:space="preserve"> </v>
      </c>
      <c r="G21" s="26">
        <f t="shared" si="1"/>
        <v>348000</v>
      </c>
      <c r="H21" s="29"/>
      <c r="I21" s="6"/>
      <c r="J21" s="6"/>
      <c r="K21" s="6"/>
    </row>
    <row r="22" spans="1:11" ht="30" customHeight="1" x14ac:dyDescent="0.15">
      <c r="A22" s="24"/>
      <c r="B22" s="33" t="s">
        <v>276</v>
      </c>
      <c r="C22" s="33"/>
      <c r="D22" s="26">
        <f>SUM(D23:D25)</f>
        <v>22000</v>
      </c>
      <c r="E22" s="26">
        <f>SUM(E23:E25)</f>
        <v>370000</v>
      </c>
      <c r="F22" s="26" t="str">
        <f t="shared" si="0"/>
        <v xml:space="preserve"> </v>
      </c>
      <c r="G22" s="26">
        <f t="shared" si="1"/>
        <v>348000</v>
      </c>
      <c r="H22" s="29"/>
      <c r="I22" s="6"/>
      <c r="J22" s="6"/>
      <c r="K22" s="6"/>
    </row>
    <row r="23" spans="1:11" ht="43.5" customHeight="1" x14ac:dyDescent="0.15">
      <c r="A23" s="47"/>
      <c r="B23" s="23"/>
      <c r="C23" s="103" t="s">
        <v>277</v>
      </c>
      <c r="D23" s="13">
        <f>[2]교비지출!G75</f>
        <v>0</v>
      </c>
      <c r="E23" s="13">
        <f>[2]교비지출!H75</f>
        <v>20000</v>
      </c>
      <c r="F23" s="13" t="str">
        <f>IF(D23&gt;E23,D23-E23," ")</f>
        <v xml:space="preserve"> </v>
      </c>
      <c r="G23" s="13">
        <f>IF(E23&gt;D23,E23-D23," ")</f>
        <v>20000</v>
      </c>
      <c r="H23" s="25"/>
      <c r="I23" s="6"/>
      <c r="J23" s="6"/>
      <c r="K23" s="6"/>
    </row>
    <row r="24" spans="1:11" ht="43.5" customHeight="1" x14ac:dyDescent="0.15">
      <c r="A24" s="24"/>
      <c r="B24" s="23"/>
      <c r="C24" s="103" t="s">
        <v>278</v>
      </c>
      <c r="D24" s="13">
        <v>7000</v>
      </c>
      <c r="E24" s="13">
        <v>320000</v>
      </c>
      <c r="F24" s="13" t="str">
        <f t="shared" ref="F24:F27" si="2">IF(D24&gt;E24,D24-E24," ")</f>
        <v xml:space="preserve"> </v>
      </c>
      <c r="G24" s="13">
        <f t="shared" ref="G24:G27" si="3">IF(E24&gt;D24,E24-D24," ")</f>
        <v>313000</v>
      </c>
      <c r="H24" s="12" t="s">
        <v>279</v>
      </c>
      <c r="I24" s="6"/>
      <c r="J24" s="6"/>
      <c r="K24" s="6"/>
    </row>
    <row r="25" spans="1:11" ht="43.5" customHeight="1" x14ac:dyDescent="0.15">
      <c r="A25" s="44"/>
      <c r="B25" s="30"/>
      <c r="C25" s="69" t="s">
        <v>280</v>
      </c>
      <c r="D25" s="70">
        <v>15000</v>
      </c>
      <c r="E25" s="70">
        <f>[2]교비지출!H77</f>
        <v>30000</v>
      </c>
      <c r="F25" s="70" t="str">
        <f t="shared" si="2"/>
        <v xml:space="preserve"> </v>
      </c>
      <c r="G25" s="70">
        <f t="shared" si="3"/>
        <v>15000</v>
      </c>
      <c r="H25" s="75"/>
      <c r="I25" s="6"/>
      <c r="J25" s="6"/>
      <c r="K25" s="6"/>
    </row>
    <row r="26" spans="1:11" ht="32.25" customHeight="1" thickBot="1" x14ac:dyDescent="0.2">
      <c r="A26" s="113" t="s">
        <v>211</v>
      </c>
      <c r="B26" s="304" t="s">
        <v>212</v>
      </c>
      <c r="C26" s="304"/>
      <c r="D26" s="114">
        <v>0</v>
      </c>
      <c r="E26" s="114">
        <v>0</v>
      </c>
      <c r="F26" s="13" t="str">
        <f t="shared" si="2"/>
        <v xml:space="preserve"> </v>
      </c>
      <c r="G26" s="13" t="str">
        <f t="shared" si="3"/>
        <v xml:space="preserve"> </v>
      </c>
      <c r="H26" s="25"/>
      <c r="I26" s="6"/>
      <c r="J26" s="6"/>
      <c r="K26" s="6"/>
    </row>
    <row r="27" spans="1:11" ht="30" customHeight="1" thickBot="1" x14ac:dyDescent="0.2">
      <c r="A27" s="318" t="s">
        <v>213</v>
      </c>
      <c r="B27" s="319"/>
      <c r="C27" s="320"/>
      <c r="D27" s="3">
        <f>SUM(D7,D10,D15,D18,D21,D26)</f>
        <v>1682000</v>
      </c>
      <c r="E27" s="3">
        <f>SUM(E7,E10,E15,E18,E21,E26)</f>
        <v>4100000</v>
      </c>
      <c r="F27" s="3" t="str">
        <f t="shared" si="2"/>
        <v xml:space="preserve"> </v>
      </c>
      <c r="G27" s="3">
        <f t="shared" si="3"/>
        <v>2418000</v>
      </c>
      <c r="H27" s="2"/>
      <c r="I27" s="6"/>
      <c r="J27" s="6"/>
      <c r="K27" s="6"/>
    </row>
    <row r="28" spans="1:11" ht="30" customHeight="1" thickTop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sheetProtection password="CC3D" sheet="1" objects="1" scenarios="1"/>
  <mergeCells count="11">
    <mergeCell ref="A19:A20"/>
    <mergeCell ref="B26:C26"/>
    <mergeCell ref="A27:C27"/>
    <mergeCell ref="A1:H1"/>
    <mergeCell ref="A2:H2"/>
    <mergeCell ref="A3:H3"/>
    <mergeCell ref="A5:C5"/>
    <mergeCell ref="D5:D6"/>
    <mergeCell ref="E5:E6"/>
    <mergeCell ref="F5:G5"/>
    <mergeCell ref="H5:H6"/>
  </mergeCells>
  <phoneticPr fontId="3" type="noConversion"/>
  <printOptions horizontalCentered="1"/>
  <pageMargins left="0.15748031496062992" right="0.15748031496062992" top="0.43307086614173229" bottom="0.39370078740157483" header="0.19685039370078741" footer="0.15748031496062992"/>
  <pageSetup paperSize="9" firstPageNumber="2" orientation="landscape" useFirstPageNumber="1" horizontalDpi="300" verticalDpi="3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D10" workbookViewId="0">
      <selection activeCell="C13" sqref="C13"/>
    </sheetView>
  </sheetViews>
  <sheetFormatPr defaultRowHeight="13.5" x14ac:dyDescent="0.15"/>
  <cols>
    <col min="1" max="1" width="13.625" style="156" customWidth="1"/>
    <col min="2" max="2" width="14.625" style="1" customWidth="1"/>
    <col min="3" max="4" width="13.75" style="1" customWidth="1"/>
    <col min="5" max="5" width="13.75" style="157" customWidth="1"/>
    <col min="6" max="6" width="13.75" style="1" customWidth="1"/>
    <col min="7" max="7" width="13.875" style="1" customWidth="1"/>
    <col min="8" max="8" width="13.625" style="1" customWidth="1"/>
    <col min="9" max="10" width="10.625" style="1" customWidth="1"/>
    <col min="11" max="16384" width="9" style="1"/>
  </cols>
  <sheetData>
    <row r="1" spans="1:13" s="63" customFormat="1" ht="26.25" customHeight="1" x14ac:dyDescent="0.3">
      <c r="A1" s="292" t="s">
        <v>281</v>
      </c>
      <c r="B1" s="293"/>
      <c r="C1" s="293"/>
      <c r="D1" s="293"/>
      <c r="E1" s="293"/>
      <c r="F1" s="293"/>
      <c r="G1" s="293"/>
      <c r="H1" s="293"/>
      <c r="I1" s="293"/>
      <c r="J1" s="293"/>
      <c r="K1" s="64"/>
      <c r="L1" s="6"/>
      <c r="M1" s="6"/>
    </row>
    <row r="2" spans="1:13" ht="15.75" customHeight="1" x14ac:dyDescent="0.15">
      <c r="A2" s="294" t="s">
        <v>251</v>
      </c>
      <c r="B2" s="294"/>
      <c r="C2" s="294"/>
      <c r="D2" s="294"/>
      <c r="E2" s="294"/>
      <c r="F2" s="294"/>
      <c r="G2" s="294"/>
      <c r="H2" s="294"/>
      <c r="I2" s="294"/>
      <c r="J2" s="294"/>
      <c r="K2" s="6"/>
      <c r="L2" s="6"/>
      <c r="M2" s="6"/>
    </row>
    <row r="3" spans="1:13" ht="15" customHeight="1" x14ac:dyDescent="0.15">
      <c r="A3" s="294" t="s">
        <v>282</v>
      </c>
      <c r="B3" s="294"/>
      <c r="C3" s="294"/>
      <c r="D3" s="294"/>
      <c r="E3" s="294"/>
      <c r="F3" s="294"/>
      <c r="G3" s="294"/>
      <c r="H3" s="294"/>
      <c r="I3" s="294"/>
      <c r="J3" s="294"/>
      <c r="K3" s="6"/>
      <c r="L3" s="6"/>
      <c r="M3" s="6"/>
    </row>
    <row r="4" spans="1:13" ht="18" customHeight="1" thickBot="1" x14ac:dyDescent="0.2">
      <c r="A4" s="124" t="s">
        <v>253</v>
      </c>
      <c r="B4" s="6"/>
      <c r="C4" s="6"/>
      <c r="D4" s="6"/>
      <c r="E4" s="125"/>
      <c r="F4" s="6"/>
      <c r="G4" s="6"/>
      <c r="H4" s="6"/>
      <c r="I4" s="324" t="s">
        <v>283</v>
      </c>
      <c r="J4" s="324"/>
      <c r="K4" s="6"/>
      <c r="L4" s="6"/>
      <c r="M4" s="6"/>
    </row>
    <row r="5" spans="1:13" ht="27.95" customHeight="1" x14ac:dyDescent="0.15">
      <c r="A5" s="295" t="s">
        <v>255</v>
      </c>
      <c r="B5" s="296"/>
      <c r="C5" s="296"/>
      <c r="D5" s="297" t="s">
        <v>284</v>
      </c>
      <c r="E5" s="326" t="s">
        <v>285</v>
      </c>
      <c r="F5" s="328" t="s">
        <v>286</v>
      </c>
      <c r="G5" s="329" t="s">
        <v>287</v>
      </c>
      <c r="H5" s="329" t="s">
        <v>288</v>
      </c>
      <c r="I5" s="296" t="s">
        <v>258</v>
      </c>
      <c r="J5" s="299"/>
      <c r="K5" s="6"/>
      <c r="L5" s="6"/>
      <c r="M5" s="6"/>
    </row>
    <row r="6" spans="1:13" ht="27.95" customHeight="1" thickBot="1" x14ac:dyDescent="0.2">
      <c r="A6" s="38" t="s">
        <v>289</v>
      </c>
      <c r="B6" s="60" t="s">
        <v>290</v>
      </c>
      <c r="C6" s="60" t="s">
        <v>291</v>
      </c>
      <c r="D6" s="325"/>
      <c r="E6" s="327"/>
      <c r="F6" s="325"/>
      <c r="G6" s="310"/>
      <c r="H6" s="310"/>
      <c r="I6" s="60" t="s">
        <v>292</v>
      </c>
      <c r="J6" s="126" t="s">
        <v>293</v>
      </c>
      <c r="K6" s="6"/>
      <c r="L6" s="6"/>
      <c r="M6" s="6"/>
    </row>
    <row r="7" spans="1:13" ht="33.950000000000003" customHeight="1" x14ac:dyDescent="0.15">
      <c r="A7" s="59" t="s">
        <v>294</v>
      </c>
      <c r="B7" s="58"/>
      <c r="C7" s="58"/>
      <c r="D7" s="57">
        <f>SUM(D8,D11)</f>
        <v>3955000</v>
      </c>
      <c r="E7" s="127"/>
      <c r="F7" s="58"/>
      <c r="G7" s="57">
        <f>SUM(D7,E7)</f>
        <v>3955000</v>
      </c>
      <c r="H7" s="57">
        <v>3886000</v>
      </c>
      <c r="I7" s="57">
        <f>IF(G7&gt;H7,G7-H7," ")</f>
        <v>69000</v>
      </c>
      <c r="J7" s="128" t="str">
        <f>IF(H7&gt;G7,H7-G7," ")</f>
        <v xml:space="preserve"> </v>
      </c>
      <c r="K7" s="6"/>
      <c r="L7" s="6"/>
      <c r="M7" s="6"/>
    </row>
    <row r="8" spans="1:13" ht="33.950000000000003" customHeight="1" x14ac:dyDescent="0.15">
      <c r="A8" s="28"/>
      <c r="B8" s="15" t="s">
        <v>295</v>
      </c>
      <c r="C8" s="16"/>
      <c r="D8" s="14">
        <f>SUM(D9:D10)</f>
        <v>3881000</v>
      </c>
      <c r="E8" s="129"/>
      <c r="F8" s="16"/>
      <c r="G8" s="14">
        <f>SUM(D8:E8)</f>
        <v>3881000</v>
      </c>
      <c r="H8" s="14">
        <v>3812000</v>
      </c>
      <c r="I8" s="27">
        <f t="shared" ref="I8:I44" si="0">IF(G8&gt;H8,G8-H8," ")</f>
        <v>69000</v>
      </c>
      <c r="J8" s="130" t="str">
        <f t="shared" ref="J8:J44" si="1">IF(H8&gt;G8,H8-G8," ")</f>
        <v xml:space="preserve"> </v>
      </c>
      <c r="K8" s="6"/>
      <c r="L8" s="6"/>
      <c r="M8" s="6"/>
    </row>
    <row r="9" spans="1:13" ht="33.950000000000003" customHeight="1" x14ac:dyDescent="0.15">
      <c r="A9" s="24"/>
      <c r="B9" s="304"/>
      <c r="C9" s="15" t="s">
        <v>296</v>
      </c>
      <c r="D9" s="14">
        <v>116000</v>
      </c>
      <c r="E9" s="131"/>
      <c r="F9" s="15"/>
      <c r="G9" s="14">
        <f>SUM(D9,E9)</f>
        <v>116000</v>
      </c>
      <c r="H9" s="14">
        <v>123000</v>
      </c>
      <c r="I9" s="27" t="str">
        <f t="shared" si="0"/>
        <v xml:space="preserve"> </v>
      </c>
      <c r="J9" s="130">
        <f t="shared" si="1"/>
        <v>7000</v>
      </c>
      <c r="K9" s="6"/>
      <c r="L9" s="6"/>
      <c r="M9" s="6"/>
    </row>
    <row r="10" spans="1:13" ht="33.950000000000003" customHeight="1" x14ac:dyDescent="0.15">
      <c r="A10" s="24"/>
      <c r="B10" s="304"/>
      <c r="C10" s="15" t="s">
        <v>297</v>
      </c>
      <c r="D10" s="14">
        <v>3765000</v>
      </c>
      <c r="E10" s="131"/>
      <c r="F10" s="15"/>
      <c r="G10" s="14">
        <f>SUM(D10:E10)</f>
        <v>3765000</v>
      </c>
      <c r="H10" s="14">
        <v>3689000</v>
      </c>
      <c r="I10" s="27">
        <f t="shared" si="0"/>
        <v>76000</v>
      </c>
      <c r="J10" s="130" t="str">
        <f t="shared" si="1"/>
        <v xml:space="preserve"> </v>
      </c>
      <c r="K10" s="6"/>
      <c r="L10" s="6"/>
      <c r="M10" s="6"/>
    </row>
    <row r="11" spans="1:13" ht="33.950000000000003" customHeight="1" x14ac:dyDescent="0.15">
      <c r="A11" s="24"/>
      <c r="B11" s="53" t="s">
        <v>41</v>
      </c>
      <c r="C11" s="15"/>
      <c r="D11" s="14">
        <f>SUM(D12)</f>
        <v>74000</v>
      </c>
      <c r="E11" s="131"/>
      <c r="F11" s="15"/>
      <c r="G11" s="14">
        <f>SUM(D11:E11)</f>
        <v>74000</v>
      </c>
      <c r="H11" s="14">
        <f>H12</f>
        <v>74000</v>
      </c>
      <c r="I11" s="27" t="str">
        <f t="shared" si="0"/>
        <v xml:space="preserve"> </v>
      </c>
      <c r="J11" s="130" t="str">
        <f t="shared" si="1"/>
        <v xml:space="preserve"> </v>
      </c>
      <c r="K11" s="6"/>
      <c r="L11" s="6"/>
      <c r="M11" s="6"/>
    </row>
    <row r="12" spans="1:13" ht="33.950000000000003" customHeight="1" x14ac:dyDescent="0.15">
      <c r="A12" s="24"/>
      <c r="B12" s="52"/>
      <c r="C12" s="22" t="s">
        <v>298</v>
      </c>
      <c r="D12" s="21">
        <v>74000</v>
      </c>
      <c r="E12" s="132"/>
      <c r="F12" s="22"/>
      <c r="G12" s="21">
        <f>SUM(D12:E12)</f>
        <v>74000</v>
      </c>
      <c r="H12" s="21">
        <v>74000</v>
      </c>
      <c r="I12" s="20" t="str">
        <f t="shared" si="0"/>
        <v xml:space="preserve"> </v>
      </c>
      <c r="J12" s="133" t="str">
        <f t="shared" si="1"/>
        <v xml:space="preserve"> </v>
      </c>
      <c r="K12" s="6"/>
      <c r="L12" s="6"/>
      <c r="M12" s="6"/>
    </row>
    <row r="13" spans="1:13" ht="33.950000000000003" customHeight="1" x14ac:dyDescent="0.15">
      <c r="A13" s="51" t="s">
        <v>299</v>
      </c>
      <c r="B13" s="42"/>
      <c r="C13" s="15"/>
      <c r="D13" s="14">
        <f>SUM(D14,D18,D21)</f>
        <v>4494000</v>
      </c>
      <c r="E13" s="131">
        <f>SUM(E14,E18)</f>
        <v>71000</v>
      </c>
      <c r="F13" s="134">
        <f>F17</f>
        <v>1500000</v>
      </c>
      <c r="G13" s="14">
        <f>SUM(D13+E13-F13)</f>
        <v>3065000</v>
      </c>
      <c r="H13" s="14">
        <f>SUM(H14,H18,H21)</f>
        <v>1110000</v>
      </c>
      <c r="I13" s="14">
        <f t="shared" si="0"/>
        <v>1955000</v>
      </c>
      <c r="J13" s="135" t="str">
        <f t="shared" si="1"/>
        <v xml:space="preserve"> </v>
      </c>
      <c r="K13" s="6"/>
      <c r="L13" s="6"/>
      <c r="M13" s="6"/>
    </row>
    <row r="14" spans="1:13" ht="33.950000000000003" customHeight="1" x14ac:dyDescent="0.15">
      <c r="A14" s="305"/>
      <c r="B14" s="33" t="s">
        <v>37</v>
      </c>
      <c r="C14" s="33"/>
      <c r="D14" s="27">
        <f>SUM(D15:D17)</f>
        <v>3594000</v>
      </c>
      <c r="E14" s="136">
        <f>E15</f>
        <v>6000</v>
      </c>
      <c r="F14" s="137">
        <v>1500000</v>
      </c>
      <c r="G14" s="27">
        <f>SUM(D14+E14-F14)</f>
        <v>2100000</v>
      </c>
      <c r="H14" s="27">
        <f>SUM(H15:H17)</f>
        <v>100000</v>
      </c>
      <c r="I14" s="27">
        <f t="shared" si="0"/>
        <v>2000000</v>
      </c>
      <c r="J14" s="130" t="str">
        <f t="shared" si="1"/>
        <v xml:space="preserve"> </v>
      </c>
      <c r="K14" s="6"/>
      <c r="L14" s="6"/>
      <c r="M14" s="6"/>
    </row>
    <row r="15" spans="1:13" ht="33.950000000000003" customHeight="1" x14ac:dyDescent="0.15">
      <c r="A15" s="306"/>
      <c r="B15" s="50"/>
      <c r="C15" s="49" t="s">
        <v>300</v>
      </c>
      <c r="D15" s="27">
        <v>1934000</v>
      </c>
      <c r="E15" s="138">
        <v>6000</v>
      </c>
      <c r="F15" s="49"/>
      <c r="G15" s="27">
        <f>SUM(D15,E15)</f>
        <v>1940000</v>
      </c>
      <c r="H15" s="27">
        <v>10000</v>
      </c>
      <c r="I15" s="27">
        <f t="shared" si="0"/>
        <v>1930000</v>
      </c>
      <c r="J15" s="130" t="str">
        <f t="shared" si="1"/>
        <v xml:space="preserve"> </v>
      </c>
      <c r="K15" s="6"/>
      <c r="L15" s="6"/>
      <c r="M15" s="6"/>
    </row>
    <row r="16" spans="1:13" ht="33.950000000000003" customHeight="1" x14ac:dyDescent="0.15">
      <c r="A16" s="47"/>
      <c r="B16" s="41"/>
      <c r="C16" s="48" t="s">
        <v>301</v>
      </c>
      <c r="D16" s="14">
        <v>160000</v>
      </c>
      <c r="E16" s="139"/>
      <c r="F16" s="48"/>
      <c r="G16" s="14">
        <f>D16</f>
        <v>160000</v>
      </c>
      <c r="H16" s="14">
        <v>90000</v>
      </c>
      <c r="I16" s="27">
        <f t="shared" si="0"/>
        <v>70000</v>
      </c>
      <c r="J16" s="130" t="str">
        <f t="shared" si="1"/>
        <v xml:space="preserve"> </v>
      </c>
      <c r="K16" s="6"/>
      <c r="L16" s="6"/>
      <c r="M16" s="6"/>
    </row>
    <row r="17" spans="1:13" ht="33.950000000000003" customHeight="1" thickBot="1" x14ac:dyDescent="0.2">
      <c r="A17" s="140"/>
      <c r="B17" s="141"/>
      <c r="C17" s="142" t="s">
        <v>302</v>
      </c>
      <c r="D17" s="9">
        <v>1500000</v>
      </c>
      <c r="E17" s="143"/>
      <c r="F17" s="144">
        <v>1500000</v>
      </c>
      <c r="G17" s="9">
        <v>0</v>
      </c>
      <c r="H17" s="9">
        <v>0</v>
      </c>
      <c r="I17" s="145" t="str">
        <f t="shared" si="0"/>
        <v xml:space="preserve"> </v>
      </c>
      <c r="J17" s="146" t="str">
        <f t="shared" si="1"/>
        <v xml:space="preserve"> </v>
      </c>
      <c r="K17" s="6"/>
      <c r="L17" s="6"/>
      <c r="M17" s="6"/>
    </row>
    <row r="18" spans="1:13" ht="33" customHeight="1" x14ac:dyDescent="0.15">
      <c r="A18" s="24"/>
      <c r="B18" s="33" t="s">
        <v>303</v>
      </c>
      <c r="C18" s="33"/>
      <c r="D18" s="27">
        <f>SUM(D19:D20)</f>
        <v>0</v>
      </c>
      <c r="E18" s="136">
        <f>SUM(E19:E20)</f>
        <v>65000</v>
      </c>
      <c r="F18" s="33"/>
      <c r="G18" s="27">
        <f>SUM(D18:E18)</f>
        <v>65000</v>
      </c>
      <c r="H18" s="27">
        <f>SUM(H19:H20)</f>
        <v>355000</v>
      </c>
      <c r="I18" s="27" t="str">
        <f t="shared" si="0"/>
        <v xml:space="preserve"> </v>
      </c>
      <c r="J18" s="130">
        <f t="shared" si="1"/>
        <v>290000</v>
      </c>
      <c r="K18" s="6"/>
      <c r="L18" s="6"/>
      <c r="M18" s="6"/>
    </row>
    <row r="19" spans="1:13" ht="33" customHeight="1" x14ac:dyDescent="0.15">
      <c r="A19" s="24"/>
      <c r="B19" s="304"/>
      <c r="C19" s="15" t="s">
        <v>304</v>
      </c>
      <c r="D19" s="14">
        <f>[2]교비수입!D17</f>
        <v>0</v>
      </c>
      <c r="E19" s="131">
        <v>5000</v>
      </c>
      <c r="F19" s="15"/>
      <c r="G19" s="14">
        <f>E19</f>
        <v>5000</v>
      </c>
      <c r="H19" s="14">
        <v>5000</v>
      </c>
      <c r="I19" s="27" t="str">
        <f t="shared" si="0"/>
        <v xml:space="preserve"> </v>
      </c>
      <c r="J19" s="130" t="str">
        <f t="shared" si="1"/>
        <v xml:space="preserve"> </v>
      </c>
      <c r="K19" s="6"/>
      <c r="L19" s="6"/>
      <c r="M19" s="6"/>
    </row>
    <row r="20" spans="1:13" ht="33" customHeight="1" x14ac:dyDescent="0.15">
      <c r="A20" s="24"/>
      <c r="B20" s="308"/>
      <c r="C20" s="22" t="s">
        <v>30</v>
      </c>
      <c r="D20" s="21">
        <f>[2]교비수입!D18</f>
        <v>0</v>
      </c>
      <c r="E20" s="132">
        <v>60000</v>
      </c>
      <c r="F20" s="22"/>
      <c r="G20" s="21">
        <f>E20</f>
        <v>60000</v>
      </c>
      <c r="H20" s="21">
        <v>350000</v>
      </c>
      <c r="I20" s="20" t="str">
        <f t="shared" si="0"/>
        <v xml:space="preserve"> </v>
      </c>
      <c r="J20" s="133">
        <f t="shared" si="1"/>
        <v>290000</v>
      </c>
      <c r="K20" s="6"/>
      <c r="L20" s="6"/>
      <c r="M20" s="6"/>
    </row>
    <row r="21" spans="1:13" ht="33" customHeight="1" x14ac:dyDescent="0.15">
      <c r="A21" s="28"/>
      <c r="B21" s="15" t="s">
        <v>29</v>
      </c>
      <c r="C21" s="15"/>
      <c r="D21" s="14">
        <f>SUM(D22:D23)</f>
        <v>900000</v>
      </c>
      <c r="E21" s="131"/>
      <c r="F21" s="15"/>
      <c r="G21" s="14">
        <f>SUM(D21:E21)</f>
        <v>900000</v>
      </c>
      <c r="H21" s="14">
        <f>SUM(H22:H23)</f>
        <v>655000</v>
      </c>
      <c r="I21" s="14">
        <f t="shared" si="0"/>
        <v>245000</v>
      </c>
      <c r="J21" s="135" t="str">
        <f t="shared" si="1"/>
        <v xml:space="preserve"> </v>
      </c>
      <c r="K21" s="6"/>
      <c r="L21" s="6"/>
      <c r="M21" s="6"/>
    </row>
    <row r="22" spans="1:13" ht="33" customHeight="1" x14ac:dyDescent="0.15">
      <c r="A22" s="24"/>
      <c r="B22" s="330"/>
      <c r="C22" s="15" t="s">
        <v>305</v>
      </c>
      <c r="D22" s="14">
        <v>800000</v>
      </c>
      <c r="E22" s="131"/>
      <c r="F22" s="15"/>
      <c r="G22" s="14">
        <f>D22</f>
        <v>800000</v>
      </c>
      <c r="H22" s="14">
        <v>600000</v>
      </c>
      <c r="I22" s="27"/>
      <c r="J22" s="130"/>
      <c r="K22" s="6"/>
      <c r="L22" s="6"/>
      <c r="M22" s="6"/>
    </row>
    <row r="23" spans="1:13" ht="33" customHeight="1" x14ac:dyDescent="0.15">
      <c r="A23" s="44"/>
      <c r="B23" s="331"/>
      <c r="C23" s="15" t="s">
        <v>306</v>
      </c>
      <c r="D23" s="14">
        <v>100000</v>
      </c>
      <c r="E23" s="131"/>
      <c r="F23" s="15"/>
      <c r="G23" s="14">
        <f>D23</f>
        <v>100000</v>
      </c>
      <c r="H23" s="14">
        <v>55000</v>
      </c>
      <c r="I23" s="27">
        <f t="shared" si="0"/>
        <v>45000</v>
      </c>
      <c r="J23" s="130" t="str">
        <f t="shared" si="1"/>
        <v xml:space="preserve"> </v>
      </c>
      <c r="K23" s="6"/>
      <c r="L23" s="6"/>
      <c r="M23" s="6"/>
    </row>
    <row r="24" spans="1:13" ht="33" customHeight="1" x14ac:dyDescent="0.15">
      <c r="A24" s="43" t="s">
        <v>25</v>
      </c>
      <c r="B24" s="42"/>
      <c r="C24" s="15"/>
      <c r="D24" s="14">
        <f>SUM(D25,D27,D30)</f>
        <v>98000</v>
      </c>
      <c r="E24" s="131"/>
      <c r="F24" s="15"/>
      <c r="G24" s="14">
        <f>SUM(D24,E24)</f>
        <v>98000</v>
      </c>
      <c r="H24" s="14">
        <f>SUM(H25,H27,H30)</f>
        <v>100000</v>
      </c>
      <c r="I24" s="27" t="str">
        <f t="shared" si="0"/>
        <v xml:space="preserve"> </v>
      </c>
      <c r="J24" s="130">
        <f t="shared" si="1"/>
        <v>2000</v>
      </c>
      <c r="K24" s="6"/>
      <c r="L24" s="6"/>
      <c r="M24" s="6"/>
    </row>
    <row r="25" spans="1:13" ht="33" customHeight="1" x14ac:dyDescent="0.15">
      <c r="A25" s="17"/>
      <c r="B25" s="15" t="s">
        <v>24</v>
      </c>
      <c r="C25" s="15"/>
      <c r="D25" s="14">
        <f>SUM(D26)</f>
        <v>17000</v>
      </c>
      <c r="E25" s="131"/>
      <c r="F25" s="15"/>
      <c r="G25" s="14">
        <f>SUM(D25:E25)</f>
        <v>17000</v>
      </c>
      <c r="H25" s="14">
        <f>H26</f>
        <v>17000</v>
      </c>
      <c r="I25" s="14" t="str">
        <f t="shared" si="0"/>
        <v xml:space="preserve"> </v>
      </c>
      <c r="J25" s="135" t="str">
        <f t="shared" si="1"/>
        <v xml:space="preserve"> </v>
      </c>
      <c r="K25" s="6"/>
      <c r="L25" s="6"/>
      <c r="M25" s="6"/>
    </row>
    <row r="26" spans="1:13" s="34" customFormat="1" ht="33" customHeight="1" thickBot="1" x14ac:dyDescent="0.2">
      <c r="A26" s="306"/>
      <c r="B26" s="39"/>
      <c r="C26" s="33" t="s">
        <v>307</v>
      </c>
      <c r="D26" s="14">
        <v>17000</v>
      </c>
      <c r="E26" s="136"/>
      <c r="F26" s="33"/>
      <c r="G26" s="27">
        <f>[2]교비수입!H25</f>
        <v>17000</v>
      </c>
      <c r="H26" s="27">
        <v>17000</v>
      </c>
      <c r="I26" s="27" t="str">
        <f t="shared" si="0"/>
        <v xml:space="preserve"> </v>
      </c>
      <c r="J26" s="130" t="str">
        <f t="shared" si="1"/>
        <v xml:space="preserve"> </v>
      </c>
      <c r="K26" s="35"/>
      <c r="L26" s="35"/>
      <c r="M26" s="35"/>
    </row>
    <row r="27" spans="1:13" ht="33" customHeight="1" x14ac:dyDescent="0.15">
      <c r="A27" s="306"/>
      <c r="B27" s="15" t="s">
        <v>308</v>
      </c>
      <c r="C27" s="15"/>
      <c r="D27" s="27">
        <f>SUM(D28,D29)</f>
        <v>77000</v>
      </c>
      <c r="E27" s="131"/>
      <c r="F27" s="15"/>
      <c r="G27" s="14">
        <f>SUM(D27:E27)</f>
        <v>77000</v>
      </c>
      <c r="H27" s="14">
        <f>SUM(H28:H29)</f>
        <v>77000</v>
      </c>
      <c r="I27" s="14" t="str">
        <f t="shared" si="0"/>
        <v xml:space="preserve"> </v>
      </c>
      <c r="J27" s="135" t="str">
        <f t="shared" si="1"/>
        <v xml:space="preserve"> </v>
      </c>
      <c r="K27" s="6"/>
      <c r="L27" s="6"/>
      <c r="M27" s="6"/>
    </row>
    <row r="28" spans="1:13" ht="33" customHeight="1" x14ac:dyDescent="0.15">
      <c r="A28" s="306"/>
      <c r="B28" s="41"/>
      <c r="C28" s="33" t="s">
        <v>309</v>
      </c>
      <c r="D28" s="14">
        <v>2000</v>
      </c>
      <c r="E28" s="136"/>
      <c r="F28" s="33"/>
      <c r="G28" s="27">
        <f>[2]교비수입!H27</f>
        <v>2000</v>
      </c>
      <c r="H28" s="27">
        <v>2000</v>
      </c>
      <c r="I28" s="27" t="str">
        <f t="shared" si="0"/>
        <v xml:space="preserve"> </v>
      </c>
      <c r="J28" s="130" t="str">
        <f t="shared" si="1"/>
        <v xml:space="preserve"> </v>
      </c>
      <c r="K28" s="6"/>
      <c r="L28" s="6"/>
      <c r="M28" s="6"/>
    </row>
    <row r="29" spans="1:13" ht="33" customHeight="1" x14ac:dyDescent="0.15">
      <c r="A29" s="24"/>
      <c r="B29" s="39"/>
      <c r="C29" s="33" t="s">
        <v>310</v>
      </c>
      <c r="D29" s="27">
        <v>75000</v>
      </c>
      <c r="E29" s="136"/>
      <c r="F29" s="33"/>
      <c r="G29" s="27">
        <f>D29</f>
        <v>75000</v>
      </c>
      <c r="H29" s="27">
        <v>75000</v>
      </c>
      <c r="I29" s="27" t="str">
        <f t="shared" si="0"/>
        <v xml:space="preserve"> </v>
      </c>
      <c r="J29" s="130" t="str">
        <f t="shared" si="1"/>
        <v xml:space="preserve"> </v>
      </c>
      <c r="K29" s="6"/>
      <c r="L29" s="6"/>
      <c r="M29" s="6"/>
    </row>
    <row r="30" spans="1:13" ht="33" customHeight="1" x14ac:dyDescent="0.15">
      <c r="A30" s="44"/>
      <c r="B30" s="15" t="s">
        <v>311</v>
      </c>
      <c r="C30" s="15"/>
      <c r="D30" s="27">
        <f>SUM(D31,D32)</f>
        <v>4000</v>
      </c>
      <c r="E30" s="131"/>
      <c r="F30" s="15"/>
      <c r="G30" s="14">
        <f>D30</f>
        <v>4000</v>
      </c>
      <c r="H30" s="14">
        <f>SUM(H31,H32)</f>
        <v>6000</v>
      </c>
      <c r="I30" s="27" t="str">
        <f>IF(G30&gt;H30,G30-H30," ")</f>
        <v xml:space="preserve"> </v>
      </c>
      <c r="J30" s="130">
        <f t="shared" si="1"/>
        <v>2000</v>
      </c>
      <c r="K30" s="6"/>
      <c r="L30" s="6"/>
      <c r="M30" s="6"/>
    </row>
    <row r="31" spans="1:13" ht="33" customHeight="1" thickBot="1" x14ac:dyDescent="0.2">
      <c r="A31" s="38"/>
      <c r="B31" s="37"/>
      <c r="C31" s="37" t="s">
        <v>312</v>
      </c>
      <c r="D31" s="9">
        <v>2000</v>
      </c>
      <c r="E31" s="147"/>
      <c r="F31" s="37"/>
      <c r="G31" s="9">
        <v>2000</v>
      </c>
      <c r="H31" s="9">
        <v>3000</v>
      </c>
      <c r="I31" s="9" t="str">
        <f t="shared" si="0"/>
        <v xml:space="preserve"> </v>
      </c>
      <c r="J31" s="148">
        <f t="shared" si="1"/>
        <v>1000</v>
      </c>
      <c r="K31" s="6"/>
      <c r="L31" s="6"/>
      <c r="M31" s="6"/>
    </row>
    <row r="32" spans="1:13" ht="33" customHeight="1" x14ac:dyDescent="0.15">
      <c r="A32" s="24"/>
      <c r="B32" s="23"/>
      <c r="C32" s="23" t="s">
        <v>313</v>
      </c>
      <c r="D32" s="27">
        <v>2000</v>
      </c>
      <c r="E32" s="149"/>
      <c r="F32" s="23"/>
      <c r="G32" s="20">
        <f>D32</f>
        <v>2000</v>
      </c>
      <c r="H32" s="20">
        <v>3000</v>
      </c>
      <c r="I32" s="20" t="str">
        <f t="shared" si="0"/>
        <v xml:space="preserve"> </v>
      </c>
      <c r="J32" s="133">
        <f t="shared" si="1"/>
        <v>1000</v>
      </c>
      <c r="K32" s="6"/>
      <c r="L32" s="6"/>
      <c r="M32" s="6"/>
    </row>
    <row r="33" spans="1:13" ht="33" customHeight="1" x14ac:dyDescent="0.15">
      <c r="A33" s="43" t="s">
        <v>314</v>
      </c>
      <c r="B33" s="16"/>
      <c r="C33" s="16"/>
      <c r="D33" s="20">
        <f>SUM(D34,D36)</f>
        <v>26000</v>
      </c>
      <c r="E33" s="129">
        <f>E34</f>
        <v>9000</v>
      </c>
      <c r="F33" s="16"/>
      <c r="G33" s="14">
        <f>SUM(D33,E33)</f>
        <v>35000</v>
      </c>
      <c r="H33" s="14">
        <f>SUM(H34,H36)</f>
        <v>118000</v>
      </c>
      <c r="I33" s="14" t="str">
        <f t="shared" si="0"/>
        <v xml:space="preserve"> </v>
      </c>
      <c r="J33" s="135">
        <f t="shared" si="1"/>
        <v>83000</v>
      </c>
      <c r="K33" s="6"/>
      <c r="L33" s="6"/>
      <c r="M33" s="6"/>
    </row>
    <row r="34" spans="1:13" ht="33" customHeight="1" x14ac:dyDescent="0.15">
      <c r="A34" s="305"/>
      <c r="B34" s="15" t="s">
        <v>315</v>
      </c>
      <c r="C34" s="16"/>
      <c r="D34" s="14">
        <f>D35</f>
        <v>25000</v>
      </c>
      <c r="E34" s="129">
        <f>E35</f>
        <v>9000</v>
      </c>
      <c r="F34" s="16"/>
      <c r="G34" s="14">
        <f>SUM(G35)</f>
        <v>34000</v>
      </c>
      <c r="H34" s="14">
        <f>SUM(H35)</f>
        <v>112000</v>
      </c>
      <c r="I34" s="14" t="str">
        <f t="shared" si="0"/>
        <v xml:space="preserve"> </v>
      </c>
      <c r="J34" s="135">
        <f t="shared" si="1"/>
        <v>78000</v>
      </c>
      <c r="K34" s="6"/>
      <c r="L34" s="6"/>
      <c r="M34" s="6"/>
    </row>
    <row r="35" spans="1:13" s="34" customFormat="1" ht="33" customHeight="1" thickBot="1" x14ac:dyDescent="0.2">
      <c r="A35" s="306"/>
      <c r="B35" s="16"/>
      <c r="C35" s="15" t="s">
        <v>316</v>
      </c>
      <c r="D35" s="14">
        <v>25000</v>
      </c>
      <c r="E35" s="131">
        <v>9000</v>
      </c>
      <c r="F35" s="15"/>
      <c r="G35" s="14">
        <f>SUM(D34:E34)</f>
        <v>34000</v>
      </c>
      <c r="H35" s="14">
        <v>112000</v>
      </c>
      <c r="I35" s="27" t="str">
        <f t="shared" si="0"/>
        <v xml:space="preserve"> </v>
      </c>
      <c r="J35" s="130">
        <f>IF(H35&gt;G35,H35-G35," ")</f>
        <v>78000</v>
      </c>
      <c r="K35" s="35"/>
      <c r="L35" s="35"/>
      <c r="M35" s="35"/>
    </row>
    <row r="36" spans="1:13" ht="33" customHeight="1" x14ac:dyDescent="0.15">
      <c r="A36" s="306"/>
      <c r="B36" s="15" t="s">
        <v>8</v>
      </c>
      <c r="C36" s="15"/>
      <c r="D36" s="14">
        <f>SUM(D37)</f>
        <v>1000</v>
      </c>
      <c r="E36" s="131"/>
      <c r="F36" s="15"/>
      <c r="G36" s="14">
        <f>SUM(D36,E36)</f>
        <v>1000</v>
      </c>
      <c r="H36" s="14">
        <f>H37</f>
        <v>6000</v>
      </c>
      <c r="I36" s="14" t="str">
        <f t="shared" si="0"/>
        <v xml:space="preserve"> </v>
      </c>
      <c r="J36" s="135">
        <f t="shared" si="1"/>
        <v>5000</v>
      </c>
      <c r="K36" s="6"/>
      <c r="L36" s="6"/>
      <c r="M36" s="6"/>
    </row>
    <row r="37" spans="1:13" ht="33" customHeight="1" x14ac:dyDescent="0.15">
      <c r="A37" s="309"/>
      <c r="B37" s="30"/>
      <c r="C37" s="33" t="s">
        <v>7</v>
      </c>
      <c r="D37" s="14">
        <v>1000</v>
      </c>
      <c r="E37" s="136"/>
      <c r="F37" s="33"/>
      <c r="G37" s="27">
        <f>D37</f>
        <v>1000</v>
      </c>
      <c r="H37" s="27">
        <v>6000</v>
      </c>
      <c r="I37" s="27" t="str">
        <f t="shared" si="0"/>
        <v xml:space="preserve"> </v>
      </c>
      <c r="J37" s="130">
        <f t="shared" si="1"/>
        <v>5000</v>
      </c>
      <c r="K37" s="6"/>
      <c r="L37" s="6"/>
      <c r="M37" s="6"/>
    </row>
    <row r="38" spans="1:13" ht="33" customHeight="1" x14ac:dyDescent="0.15">
      <c r="A38" s="31" t="s">
        <v>317</v>
      </c>
      <c r="B38" s="30"/>
      <c r="C38" s="30"/>
      <c r="D38" s="27">
        <v>0</v>
      </c>
      <c r="E38" s="150">
        <f>E39</f>
        <v>1582000</v>
      </c>
      <c r="F38" s="30"/>
      <c r="G38" s="27">
        <f>SUM(D38,E38)</f>
        <v>1582000</v>
      </c>
      <c r="H38" s="27">
        <f>H39</f>
        <v>3606000</v>
      </c>
      <c r="I38" s="27" t="str">
        <f t="shared" si="0"/>
        <v xml:space="preserve"> </v>
      </c>
      <c r="J38" s="130">
        <f t="shared" si="1"/>
        <v>2024000</v>
      </c>
      <c r="K38" s="6"/>
      <c r="L38" s="6"/>
      <c r="M38" s="6"/>
    </row>
    <row r="39" spans="1:13" ht="33" customHeight="1" x14ac:dyDescent="0.15">
      <c r="A39" s="28"/>
      <c r="B39" s="15" t="s">
        <v>318</v>
      </c>
      <c r="C39" s="16"/>
      <c r="D39" s="27">
        <f ca="1">D39</f>
        <v>0</v>
      </c>
      <c r="E39" s="129">
        <f>SUM(E40:E42)</f>
        <v>1582000</v>
      </c>
      <c r="F39" s="16"/>
      <c r="G39" s="14">
        <f>E39</f>
        <v>1582000</v>
      </c>
      <c r="H39" s="14">
        <f>SUM(H40,H41,H42)</f>
        <v>3606000</v>
      </c>
      <c r="I39" s="27" t="str">
        <f t="shared" si="0"/>
        <v xml:space="preserve"> </v>
      </c>
      <c r="J39" s="130">
        <f t="shared" si="1"/>
        <v>2024000</v>
      </c>
      <c r="K39" s="6"/>
      <c r="L39" s="6"/>
      <c r="M39" s="6"/>
    </row>
    <row r="40" spans="1:13" ht="33" customHeight="1" x14ac:dyDescent="0.15">
      <c r="A40" s="24"/>
      <c r="B40" s="22"/>
      <c r="C40" s="15" t="s">
        <v>319</v>
      </c>
      <c r="D40" s="14">
        <f ca="1">D40</f>
        <v>0</v>
      </c>
      <c r="E40" s="131">
        <v>0</v>
      </c>
      <c r="F40" s="15"/>
      <c r="G40" s="14">
        <f ca="1">SUM(D40+E40)</f>
        <v>0</v>
      </c>
      <c r="H40" s="14">
        <v>1500000</v>
      </c>
      <c r="I40" s="27" t="str">
        <f t="shared" ca="1" si="0"/>
        <v xml:space="preserve"> </v>
      </c>
      <c r="J40" s="130" t="str">
        <f t="shared" ca="1" si="1"/>
        <v xml:space="preserve"> </v>
      </c>
      <c r="K40" s="6"/>
      <c r="L40" s="6"/>
      <c r="M40" s="6"/>
    </row>
    <row r="41" spans="1:13" ht="33" customHeight="1" x14ac:dyDescent="0.15">
      <c r="A41" s="24"/>
      <c r="B41" s="23"/>
      <c r="C41" s="22" t="s">
        <v>320</v>
      </c>
      <c r="D41" s="14">
        <f>[2]교비수입!D39</f>
        <v>0</v>
      </c>
      <c r="E41" s="132">
        <v>82000</v>
      </c>
      <c r="F41" s="22"/>
      <c r="G41" s="21">
        <f>E41</f>
        <v>82000</v>
      </c>
      <c r="H41" s="21">
        <v>106000</v>
      </c>
      <c r="I41" s="20">
        <v>0</v>
      </c>
      <c r="J41" s="133">
        <f t="shared" si="1"/>
        <v>24000</v>
      </c>
      <c r="K41" s="6"/>
      <c r="L41" s="6"/>
      <c r="M41" s="6"/>
    </row>
    <row r="42" spans="1:13" ht="33" customHeight="1" x14ac:dyDescent="0.15">
      <c r="A42" s="17"/>
      <c r="B42" s="16"/>
      <c r="C42" s="15" t="s">
        <v>321</v>
      </c>
      <c r="D42" s="21">
        <f>[2]교비수입!D40</f>
        <v>0</v>
      </c>
      <c r="E42" s="131">
        <v>1500000</v>
      </c>
      <c r="F42" s="15"/>
      <c r="G42" s="14">
        <f>(D42+E42)</f>
        <v>1500000</v>
      </c>
      <c r="H42" s="14">
        <v>2000000</v>
      </c>
      <c r="I42" s="14" t="str">
        <f t="shared" si="0"/>
        <v xml:space="preserve"> </v>
      </c>
      <c r="J42" s="135">
        <f t="shared" si="1"/>
        <v>500000</v>
      </c>
      <c r="K42" s="6"/>
      <c r="L42" s="6"/>
      <c r="M42" s="6"/>
    </row>
    <row r="43" spans="1:13" ht="33" customHeight="1" thickBot="1" x14ac:dyDescent="0.2">
      <c r="A43" s="11"/>
      <c r="B43" s="310" t="s">
        <v>322</v>
      </c>
      <c r="C43" s="310"/>
      <c r="D43" s="14">
        <v>30000</v>
      </c>
      <c r="E43" s="151">
        <v>20000</v>
      </c>
      <c r="F43" s="60"/>
      <c r="G43" s="10">
        <f>SUM(D43:E43)</f>
        <v>50000</v>
      </c>
      <c r="H43" s="10">
        <v>480000</v>
      </c>
      <c r="I43" s="9" t="str">
        <f t="shared" si="0"/>
        <v xml:space="preserve"> </v>
      </c>
      <c r="J43" s="148">
        <f t="shared" si="1"/>
        <v>430000</v>
      </c>
      <c r="K43" s="6"/>
      <c r="L43" s="6"/>
      <c r="M43" s="6"/>
    </row>
    <row r="44" spans="1:13" ht="33" customHeight="1" thickBot="1" x14ac:dyDescent="0.2">
      <c r="A44" s="301" t="s">
        <v>323</v>
      </c>
      <c r="B44" s="302"/>
      <c r="C44" s="302"/>
      <c r="D44" s="152">
        <f>SUM(D7,D13,D24,D33,D38,D43)</f>
        <v>8603000</v>
      </c>
      <c r="E44" s="153">
        <f>SUM(E13,E24,E33,E38,E43)</f>
        <v>1682000</v>
      </c>
      <c r="F44" s="154">
        <f>SUM(F13)</f>
        <v>1500000</v>
      </c>
      <c r="G44" s="5">
        <f>SUM(D44+E44-F44)</f>
        <v>8785000</v>
      </c>
      <c r="H44" s="5">
        <f>SUM(H7,H13,H24,H33,H38,H43)</f>
        <v>9300000</v>
      </c>
      <c r="I44" s="4" t="str">
        <f t="shared" si="0"/>
        <v xml:space="preserve"> </v>
      </c>
      <c r="J44" s="155">
        <f t="shared" si="1"/>
        <v>515000</v>
      </c>
    </row>
    <row r="45" spans="1:13" ht="14.25" thickTop="1" x14ac:dyDescent="0.15"/>
    <row r="47" spans="1:13" x14ac:dyDescent="0.15">
      <c r="A47" s="158"/>
      <c r="B47" s="158"/>
      <c r="C47" s="158"/>
      <c r="E47" s="158"/>
      <c r="F47" s="158"/>
      <c r="G47" s="158"/>
      <c r="H47" s="158"/>
      <c r="I47" s="158"/>
      <c r="J47" s="158"/>
    </row>
    <row r="48" spans="1:13" x14ac:dyDescent="0.15">
      <c r="D48" s="158"/>
    </row>
  </sheetData>
  <sheetProtection password="CC3D" sheet="1" objects="1" scenarios="1"/>
  <mergeCells count="19">
    <mergeCell ref="A34:A37"/>
    <mergeCell ref="B43:C43"/>
    <mergeCell ref="A44:C44"/>
    <mergeCell ref="I5:J5"/>
    <mergeCell ref="B9:B10"/>
    <mergeCell ref="A14:A15"/>
    <mergeCell ref="B19:B20"/>
    <mergeCell ref="B22:B23"/>
    <mergeCell ref="A26:A28"/>
    <mergeCell ref="A1:J1"/>
    <mergeCell ref="A2:J2"/>
    <mergeCell ref="A3:J3"/>
    <mergeCell ref="I4:J4"/>
    <mergeCell ref="A5:C5"/>
    <mergeCell ref="D5:D6"/>
    <mergeCell ref="E5:E6"/>
    <mergeCell ref="F5:F6"/>
    <mergeCell ref="G5:G6"/>
    <mergeCell ref="H5:H6"/>
  </mergeCells>
  <phoneticPr fontId="3" type="noConversion"/>
  <printOptions horizontalCentered="1"/>
  <pageMargins left="0.23622047244094491" right="0.19685039370078741" top="0.39370078740157483" bottom="0.35433070866141736" header="0.27559055118110237" footer="0.19685039370078741"/>
  <pageSetup paperSize="9" orientation="landscape" useFirstPageNumber="1" horizontalDpi="300" verticalDpi="300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topLeftCell="A52" zoomScale="90" zoomScaleNormal="90" workbookViewId="0">
      <selection activeCell="C13" sqref="C13"/>
    </sheetView>
  </sheetViews>
  <sheetFormatPr defaultRowHeight="30" customHeight="1" x14ac:dyDescent="0.15"/>
  <cols>
    <col min="1" max="1" width="13.75" style="1" customWidth="1"/>
    <col min="2" max="2" width="12.375" style="1" customWidth="1"/>
    <col min="3" max="3" width="12.875" style="1" customWidth="1"/>
    <col min="4" max="4" width="14" style="1" customWidth="1"/>
    <col min="5" max="5" width="14" style="157" customWidth="1"/>
    <col min="6" max="6" width="11.75" style="1" customWidth="1"/>
    <col min="7" max="8" width="13.75" style="1" customWidth="1"/>
    <col min="9" max="9" width="10.25" style="1" customWidth="1"/>
    <col min="10" max="10" width="10.125" style="1" customWidth="1"/>
    <col min="11" max="16384" width="9" style="1"/>
  </cols>
  <sheetData>
    <row r="1" spans="1:13" s="63" customFormat="1" ht="30" customHeight="1" x14ac:dyDescent="0.3">
      <c r="A1" s="292" t="s">
        <v>324</v>
      </c>
      <c r="B1" s="292"/>
      <c r="C1" s="292"/>
      <c r="D1" s="292"/>
      <c r="E1" s="292"/>
      <c r="F1" s="292"/>
      <c r="G1" s="292"/>
      <c r="H1" s="292"/>
      <c r="I1" s="292"/>
      <c r="J1" s="292"/>
      <c r="K1" s="64"/>
      <c r="L1" s="6"/>
      <c r="M1" s="6"/>
    </row>
    <row r="2" spans="1:13" ht="18" customHeight="1" x14ac:dyDescent="0.15">
      <c r="A2" s="294" t="s">
        <v>61</v>
      </c>
      <c r="B2" s="294"/>
      <c r="C2" s="294"/>
      <c r="D2" s="294"/>
      <c r="E2" s="294"/>
      <c r="F2" s="294"/>
      <c r="G2" s="294"/>
      <c r="H2" s="294"/>
      <c r="I2" s="294"/>
      <c r="J2" s="294"/>
      <c r="K2" s="6"/>
      <c r="L2" s="6"/>
      <c r="M2" s="6"/>
    </row>
    <row r="3" spans="1:13" ht="21.75" customHeight="1" x14ac:dyDescent="0.15">
      <c r="A3" s="294" t="s">
        <v>325</v>
      </c>
      <c r="B3" s="294"/>
      <c r="C3" s="294"/>
      <c r="D3" s="294"/>
      <c r="E3" s="294"/>
      <c r="F3" s="294"/>
      <c r="G3" s="294"/>
      <c r="H3" s="294"/>
      <c r="I3" s="294"/>
      <c r="J3" s="294"/>
      <c r="K3" s="6"/>
      <c r="L3" s="6"/>
      <c r="M3" s="6"/>
    </row>
    <row r="4" spans="1:13" ht="24" customHeight="1" thickBot="1" x14ac:dyDescent="0.2">
      <c r="A4" s="62" t="s">
        <v>59</v>
      </c>
      <c r="B4" s="6"/>
      <c r="C4" s="6"/>
      <c r="D4" s="6"/>
      <c r="E4" s="125"/>
      <c r="F4" s="6"/>
      <c r="G4" s="6"/>
      <c r="H4" s="6"/>
      <c r="I4" s="324" t="s">
        <v>326</v>
      </c>
      <c r="J4" s="324"/>
      <c r="K4" s="6"/>
      <c r="L4" s="6"/>
      <c r="M4" s="6"/>
    </row>
    <row r="5" spans="1:13" ht="19.5" customHeight="1" x14ac:dyDescent="0.15">
      <c r="A5" s="295" t="s">
        <v>57</v>
      </c>
      <c r="B5" s="296"/>
      <c r="C5" s="296"/>
      <c r="D5" s="297" t="s">
        <v>327</v>
      </c>
      <c r="E5" s="326" t="s">
        <v>328</v>
      </c>
      <c r="F5" s="297" t="s">
        <v>329</v>
      </c>
      <c r="G5" s="297" t="s">
        <v>330</v>
      </c>
      <c r="H5" s="297" t="s">
        <v>331</v>
      </c>
      <c r="I5" s="296" t="s">
        <v>54</v>
      </c>
      <c r="J5" s="299"/>
      <c r="K5" s="6"/>
      <c r="L5" s="6"/>
      <c r="M5" s="6"/>
    </row>
    <row r="6" spans="1:13" ht="19.5" customHeight="1" thickBot="1" x14ac:dyDescent="0.2">
      <c r="A6" s="38" t="s">
        <v>332</v>
      </c>
      <c r="B6" s="60" t="s">
        <v>333</v>
      </c>
      <c r="C6" s="60" t="s">
        <v>334</v>
      </c>
      <c r="D6" s="325"/>
      <c r="E6" s="327"/>
      <c r="F6" s="325"/>
      <c r="G6" s="298"/>
      <c r="H6" s="298"/>
      <c r="I6" s="60" t="s">
        <v>335</v>
      </c>
      <c r="J6" s="126" t="s">
        <v>336</v>
      </c>
      <c r="K6" s="6"/>
      <c r="L6" s="6"/>
      <c r="M6" s="6"/>
    </row>
    <row r="7" spans="1:13" ht="29.1" customHeight="1" x14ac:dyDescent="0.15">
      <c r="A7" s="59" t="s">
        <v>337</v>
      </c>
      <c r="B7" s="58"/>
      <c r="C7" s="58"/>
      <c r="D7" s="56">
        <f>SUM(D8,D17)</f>
        <v>2079000</v>
      </c>
      <c r="E7" s="127"/>
      <c r="F7" s="58"/>
      <c r="G7" s="56">
        <f>SUM(G8,G17)</f>
        <v>2079000</v>
      </c>
      <c r="H7" s="56">
        <f>SUM(H8,H17)</f>
        <v>2223000</v>
      </c>
      <c r="I7" s="56" t="str">
        <f>IF(G7&gt;H7,G7-H7," ")</f>
        <v xml:space="preserve"> </v>
      </c>
      <c r="J7" s="128">
        <f>IF(H7&gt;G7,H7-G7," ")</f>
        <v>144000</v>
      </c>
      <c r="K7" s="6"/>
      <c r="L7" s="6"/>
      <c r="M7" s="6"/>
    </row>
    <row r="8" spans="1:13" ht="29.1" customHeight="1" x14ac:dyDescent="0.15">
      <c r="A8" s="66"/>
      <c r="B8" s="15" t="s">
        <v>338</v>
      </c>
      <c r="C8" s="16"/>
      <c r="D8" s="13">
        <f>SUM(D9:D16)</f>
        <v>1394000</v>
      </c>
      <c r="E8" s="129"/>
      <c r="F8" s="16"/>
      <c r="G8" s="13">
        <f>SUM(G9:G16)</f>
        <v>1394000</v>
      </c>
      <c r="H8" s="13">
        <f>SUM(H9:H16)</f>
        <v>1578000</v>
      </c>
      <c r="I8" s="13" t="str">
        <f t="shared" ref="I8:I77" si="0">IF(G8&gt;H8,G8-H8," ")</f>
        <v xml:space="preserve"> </v>
      </c>
      <c r="J8" s="135">
        <f t="shared" ref="J8:J77" si="1">IF(H8&gt;G8,H8-G8," ")</f>
        <v>184000</v>
      </c>
      <c r="K8" s="6"/>
      <c r="L8" s="6"/>
      <c r="M8" s="6"/>
    </row>
    <row r="9" spans="1:13" ht="29.1" customHeight="1" x14ac:dyDescent="0.15">
      <c r="A9" s="67"/>
      <c r="B9" s="68"/>
      <c r="C9" s="69" t="s">
        <v>80</v>
      </c>
      <c r="D9" s="70">
        <v>500000</v>
      </c>
      <c r="E9" s="159"/>
      <c r="F9" s="69"/>
      <c r="G9" s="70">
        <f>D9</f>
        <v>500000</v>
      </c>
      <c r="H9" s="70">
        <v>553000</v>
      </c>
      <c r="I9" s="71" t="str">
        <f t="shared" si="0"/>
        <v xml:space="preserve"> </v>
      </c>
      <c r="J9" s="160">
        <f t="shared" si="1"/>
        <v>53000</v>
      </c>
      <c r="K9" s="6"/>
      <c r="L9" s="6"/>
      <c r="M9" s="6"/>
    </row>
    <row r="10" spans="1:13" ht="29.1" customHeight="1" x14ac:dyDescent="0.15">
      <c r="A10" s="67"/>
      <c r="B10" s="73"/>
      <c r="C10" s="15" t="s">
        <v>339</v>
      </c>
      <c r="D10" s="13">
        <v>210000</v>
      </c>
      <c r="E10" s="131"/>
      <c r="F10" s="15"/>
      <c r="G10" s="13">
        <f>D10</f>
        <v>210000</v>
      </c>
      <c r="H10" s="13">
        <v>230000</v>
      </c>
      <c r="I10" s="13" t="str">
        <f t="shared" si="0"/>
        <v xml:space="preserve"> </v>
      </c>
      <c r="J10" s="135">
        <f t="shared" si="1"/>
        <v>20000</v>
      </c>
      <c r="K10" s="6"/>
      <c r="L10" s="6"/>
      <c r="M10" s="6"/>
    </row>
    <row r="11" spans="1:13" ht="29.1" customHeight="1" x14ac:dyDescent="0.15">
      <c r="A11" s="67"/>
      <c r="B11" s="73"/>
      <c r="C11" s="15" t="s">
        <v>340</v>
      </c>
      <c r="D11" s="13">
        <v>321000</v>
      </c>
      <c r="E11" s="131"/>
      <c r="F11" s="15"/>
      <c r="G11" s="13">
        <f>D11</f>
        <v>321000</v>
      </c>
      <c r="H11" s="13">
        <v>230000</v>
      </c>
      <c r="I11" s="13">
        <f>IF(G11&gt;H11,G11-H11," ")</f>
        <v>91000</v>
      </c>
      <c r="J11" s="135" t="str">
        <f t="shared" si="1"/>
        <v xml:space="preserve"> </v>
      </c>
      <c r="K11" s="6"/>
      <c r="L11" s="6"/>
      <c r="M11" s="6"/>
    </row>
    <row r="12" spans="1:13" ht="29.1" customHeight="1" x14ac:dyDescent="0.15">
      <c r="A12" s="67"/>
      <c r="B12" s="73"/>
      <c r="C12" s="33" t="s">
        <v>341</v>
      </c>
      <c r="D12" s="26">
        <v>105000</v>
      </c>
      <c r="E12" s="136"/>
      <c r="F12" s="33"/>
      <c r="G12" s="26">
        <f>D12</f>
        <v>105000</v>
      </c>
      <c r="H12" s="26">
        <v>100000</v>
      </c>
      <c r="I12" s="26">
        <f>IF(G12&gt;H12,G12-H12," ")</f>
        <v>5000</v>
      </c>
      <c r="J12" s="130" t="str">
        <f t="shared" si="1"/>
        <v xml:space="preserve"> </v>
      </c>
      <c r="K12" s="6"/>
      <c r="L12" s="6"/>
      <c r="M12" s="6"/>
    </row>
    <row r="13" spans="1:13" ht="29.1" customHeight="1" x14ac:dyDescent="0.15">
      <c r="A13" s="67"/>
      <c r="B13" s="312"/>
      <c r="C13" s="69" t="s">
        <v>342</v>
      </c>
      <c r="D13" s="70">
        <v>250000</v>
      </c>
      <c r="E13" s="159"/>
      <c r="F13" s="69"/>
      <c r="G13" s="70">
        <f>D13</f>
        <v>250000</v>
      </c>
      <c r="H13" s="70">
        <v>384000</v>
      </c>
      <c r="I13" s="70" t="str">
        <f t="shared" si="0"/>
        <v xml:space="preserve"> </v>
      </c>
      <c r="J13" s="161">
        <f t="shared" si="1"/>
        <v>134000</v>
      </c>
      <c r="K13" s="6"/>
      <c r="L13" s="6"/>
      <c r="M13" s="6"/>
    </row>
    <row r="14" spans="1:13" ht="29.1" customHeight="1" x14ac:dyDescent="0.15">
      <c r="A14" s="67"/>
      <c r="B14" s="312"/>
      <c r="C14" s="15" t="s">
        <v>343</v>
      </c>
      <c r="D14" s="13">
        <f>[2]교비지출!D11</f>
        <v>7000</v>
      </c>
      <c r="E14" s="131"/>
      <c r="F14" s="15"/>
      <c r="G14" s="13">
        <f>[2]교비지출!G11</f>
        <v>7000</v>
      </c>
      <c r="H14" s="13">
        <f>[2]교비지출!H11</f>
        <v>8000</v>
      </c>
      <c r="I14" s="13" t="str">
        <f t="shared" si="0"/>
        <v xml:space="preserve"> </v>
      </c>
      <c r="J14" s="135">
        <f t="shared" si="1"/>
        <v>1000</v>
      </c>
      <c r="K14" s="6"/>
      <c r="L14" s="6"/>
      <c r="M14" s="6"/>
    </row>
    <row r="15" spans="1:13" ht="29.1" customHeight="1" x14ac:dyDescent="0.15">
      <c r="A15" s="67"/>
      <c r="B15" s="73"/>
      <c r="C15" s="15" t="s">
        <v>344</v>
      </c>
      <c r="D15" s="13">
        <v>1000</v>
      </c>
      <c r="E15" s="131"/>
      <c r="F15" s="15"/>
      <c r="G15" s="13">
        <f>D15</f>
        <v>1000</v>
      </c>
      <c r="H15" s="13">
        <f>E15</f>
        <v>0</v>
      </c>
      <c r="I15" s="13">
        <f t="shared" si="0"/>
        <v>1000</v>
      </c>
      <c r="J15" s="135" t="str">
        <f t="shared" si="1"/>
        <v xml:space="preserve"> </v>
      </c>
      <c r="K15" s="6"/>
      <c r="L15" s="6"/>
      <c r="M15" s="6"/>
    </row>
    <row r="16" spans="1:13" ht="29.1" customHeight="1" x14ac:dyDescent="0.15">
      <c r="A16" s="67"/>
      <c r="B16" s="74"/>
      <c r="C16" s="15" t="s">
        <v>345</v>
      </c>
      <c r="D16" s="13">
        <v>0</v>
      </c>
      <c r="E16" s="131"/>
      <c r="F16" s="15"/>
      <c r="G16" s="13">
        <f>D16</f>
        <v>0</v>
      </c>
      <c r="H16" s="13">
        <v>73000</v>
      </c>
      <c r="I16" s="13" t="str">
        <f t="shared" si="0"/>
        <v xml:space="preserve"> </v>
      </c>
      <c r="J16" s="135">
        <f t="shared" si="1"/>
        <v>73000</v>
      </c>
      <c r="K16" s="6"/>
      <c r="L16" s="6"/>
      <c r="M16" s="6"/>
    </row>
    <row r="17" spans="1:13" ht="29.1" customHeight="1" x14ac:dyDescent="0.15">
      <c r="A17" s="24"/>
      <c r="B17" s="22" t="s">
        <v>346</v>
      </c>
      <c r="C17" s="22"/>
      <c r="D17" s="80">
        <f>SUM(D18:D24)</f>
        <v>685000</v>
      </c>
      <c r="E17" s="132"/>
      <c r="F17" s="22"/>
      <c r="G17" s="80">
        <f>SUM(G18:G24)</f>
        <v>685000</v>
      </c>
      <c r="H17" s="80">
        <f>SUM(H18:H24)</f>
        <v>645000</v>
      </c>
      <c r="I17" s="80">
        <f t="shared" si="0"/>
        <v>40000</v>
      </c>
      <c r="J17" s="162" t="str">
        <f t="shared" si="1"/>
        <v xml:space="preserve"> </v>
      </c>
      <c r="K17" s="6"/>
      <c r="L17" s="6"/>
      <c r="M17" s="6"/>
    </row>
    <row r="18" spans="1:13" ht="29.1" customHeight="1" x14ac:dyDescent="0.15">
      <c r="A18" s="163"/>
      <c r="B18" s="84"/>
      <c r="C18" s="85" t="s">
        <v>347</v>
      </c>
      <c r="D18" s="86">
        <v>230000</v>
      </c>
      <c r="E18" s="164"/>
      <c r="F18" s="85"/>
      <c r="G18" s="86">
        <f t="shared" ref="G18:G24" si="2">D18</f>
        <v>230000</v>
      </c>
      <c r="H18" s="86">
        <v>257000</v>
      </c>
      <c r="I18" s="86" t="str">
        <f t="shared" si="0"/>
        <v xml:space="preserve"> </v>
      </c>
      <c r="J18" s="165">
        <f t="shared" si="1"/>
        <v>27000</v>
      </c>
      <c r="K18" s="6"/>
      <c r="L18" s="6"/>
      <c r="M18" s="166"/>
    </row>
    <row r="19" spans="1:13" ht="29.1" customHeight="1" thickBot="1" x14ac:dyDescent="0.2">
      <c r="A19" s="167"/>
      <c r="B19" s="168"/>
      <c r="C19" s="37" t="s">
        <v>348</v>
      </c>
      <c r="D19" s="8">
        <v>120000</v>
      </c>
      <c r="E19" s="147"/>
      <c r="F19" s="37"/>
      <c r="G19" s="8">
        <f t="shared" si="2"/>
        <v>120000</v>
      </c>
      <c r="H19" s="8">
        <v>130000</v>
      </c>
      <c r="I19" s="8" t="str">
        <f t="shared" si="0"/>
        <v xml:space="preserve"> </v>
      </c>
      <c r="J19" s="148">
        <f t="shared" si="1"/>
        <v>10000</v>
      </c>
      <c r="K19" s="169"/>
      <c r="L19" s="6"/>
      <c r="M19" s="6"/>
    </row>
    <row r="20" spans="1:13" ht="29.1" customHeight="1" x14ac:dyDescent="0.15">
      <c r="A20" s="332"/>
      <c r="B20" s="297"/>
      <c r="C20" s="33" t="s">
        <v>349</v>
      </c>
      <c r="D20" s="26">
        <v>130000</v>
      </c>
      <c r="E20" s="136"/>
      <c r="F20" s="33"/>
      <c r="G20" s="26">
        <f t="shared" si="2"/>
        <v>130000</v>
      </c>
      <c r="H20" s="26">
        <v>128000</v>
      </c>
      <c r="I20" s="26">
        <f t="shared" si="0"/>
        <v>2000</v>
      </c>
      <c r="J20" s="130" t="str">
        <f t="shared" si="1"/>
        <v xml:space="preserve"> </v>
      </c>
      <c r="K20" s="170"/>
      <c r="L20" s="6"/>
      <c r="M20" s="6"/>
    </row>
    <row r="21" spans="1:13" ht="29.1" customHeight="1" x14ac:dyDescent="0.15">
      <c r="A21" s="333"/>
      <c r="B21" s="334"/>
      <c r="C21" s="33" t="s">
        <v>350</v>
      </c>
      <c r="D21" s="26">
        <v>55000</v>
      </c>
      <c r="E21" s="136"/>
      <c r="F21" s="33"/>
      <c r="G21" s="26">
        <f t="shared" si="2"/>
        <v>55000</v>
      </c>
      <c r="H21" s="26">
        <v>53000</v>
      </c>
      <c r="I21" s="26">
        <f t="shared" si="0"/>
        <v>2000</v>
      </c>
      <c r="J21" s="130" t="str">
        <f t="shared" si="1"/>
        <v xml:space="preserve"> </v>
      </c>
      <c r="K21" s="6"/>
      <c r="L21" s="6"/>
      <c r="M21" s="6"/>
    </row>
    <row r="22" spans="1:13" ht="29.1" customHeight="1" x14ac:dyDescent="0.15">
      <c r="A22" s="333"/>
      <c r="B22" s="334"/>
      <c r="C22" s="22" t="s">
        <v>351</v>
      </c>
      <c r="D22" s="80">
        <v>135000</v>
      </c>
      <c r="E22" s="132"/>
      <c r="F22" s="22"/>
      <c r="G22" s="80">
        <f t="shared" si="2"/>
        <v>135000</v>
      </c>
      <c r="H22" s="80">
        <v>59000</v>
      </c>
      <c r="I22" s="80">
        <f t="shared" si="0"/>
        <v>76000</v>
      </c>
      <c r="J22" s="162" t="str">
        <f t="shared" si="1"/>
        <v xml:space="preserve"> </v>
      </c>
      <c r="K22" s="6"/>
      <c r="L22" s="6"/>
      <c r="M22" s="6"/>
    </row>
    <row r="23" spans="1:13" ht="29.1" customHeight="1" x14ac:dyDescent="0.15">
      <c r="A23" s="333"/>
      <c r="B23" s="334"/>
      <c r="C23" s="22" t="s">
        <v>352</v>
      </c>
      <c r="D23" s="80">
        <v>5000</v>
      </c>
      <c r="E23" s="132"/>
      <c r="F23" s="22"/>
      <c r="G23" s="80">
        <f t="shared" si="2"/>
        <v>5000</v>
      </c>
      <c r="H23" s="80">
        <v>8000</v>
      </c>
      <c r="I23" s="80" t="str">
        <f t="shared" si="0"/>
        <v xml:space="preserve"> </v>
      </c>
      <c r="J23" s="162">
        <f t="shared" si="1"/>
        <v>3000</v>
      </c>
      <c r="K23" s="6"/>
      <c r="L23" s="6"/>
      <c r="M23" s="6"/>
    </row>
    <row r="24" spans="1:13" ht="29.1" customHeight="1" x14ac:dyDescent="0.15">
      <c r="A24" s="44"/>
      <c r="B24" s="335"/>
      <c r="C24" s="15" t="s">
        <v>353</v>
      </c>
      <c r="D24" s="13">
        <v>10000</v>
      </c>
      <c r="E24" s="131"/>
      <c r="F24" s="15"/>
      <c r="G24" s="13">
        <f t="shared" si="2"/>
        <v>10000</v>
      </c>
      <c r="H24" s="13">
        <v>10000</v>
      </c>
      <c r="I24" s="13" t="str">
        <f t="shared" si="0"/>
        <v xml:space="preserve"> </v>
      </c>
      <c r="J24" s="135" t="str">
        <f t="shared" si="1"/>
        <v xml:space="preserve"> </v>
      </c>
      <c r="K24" s="6"/>
      <c r="L24" s="6"/>
      <c r="M24" s="6"/>
    </row>
    <row r="25" spans="1:13" ht="29.1" customHeight="1" x14ac:dyDescent="0.15">
      <c r="A25" s="82" t="s">
        <v>265</v>
      </c>
      <c r="B25" s="30"/>
      <c r="C25" s="30"/>
      <c r="D25" s="26">
        <f>SUM(D26,D33,D43)</f>
        <v>1026000</v>
      </c>
      <c r="E25" s="150">
        <f>SUM(E26,E33,E43)</f>
        <v>1000</v>
      </c>
      <c r="F25" s="30"/>
      <c r="G25" s="26">
        <f>SUM(G26,G33,G43)</f>
        <v>1027000</v>
      </c>
      <c r="H25" s="26">
        <f>SUM(H26,H33,H43)</f>
        <v>1040000</v>
      </c>
      <c r="I25" s="26" t="str">
        <f t="shared" si="0"/>
        <v xml:space="preserve"> </v>
      </c>
      <c r="J25" s="130">
        <f t="shared" si="1"/>
        <v>13000</v>
      </c>
      <c r="K25" s="6"/>
      <c r="L25" s="6"/>
      <c r="M25" s="6"/>
    </row>
    <row r="26" spans="1:13" ht="29.1" customHeight="1" x14ac:dyDescent="0.15">
      <c r="A26" s="305"/>
      <c r="B26" s="15" t="s">
        <v>354</v>
      </c>
      <c r="C26" s="16"/>
      <c r="D26" s="13">
        <f>SUM(D27:D32)</f>
        <v>246000</v>
      </c>
      <c r="E26" s="129"/>
      <c r="F26" s="16"/>
      <c r="G26" s="13">
        <f>SUM(G27:G32)</f>
        <v>246000</v>
      </c>
      <c r="H26" s="13">
        <f>SUM(H27:H32)</f>
        <v>241500</v>
      </c>
      <c r="I26" s="13">
        <f t="shared" si="0"/>
        <v>4500</v>
      </c>
      <c r="J26" s="135" t="str">
        <f t="shared" si="1"/>
        <v xml:space="preserve"> </v>
      </c>
      <c r="K26" s="6"/>
      <c r="L26" s="6"/>
      <c r="M26" s="6"/>
    </row>
    <row r="27" spans="1:13" ht="29.1" customHeight="1" x14ac:dyDescent="0.15">
      <c r="A27" s="306"/>
      <c r="B27" s="311"/>
      <c r="C27" s="33" t="s">
        <v>355</v>
      </c>
      <c r="D27" s="26">
        <v>100000</v>
      </c>
      <c r="E27" s="136"/>
      <c r="F27" s="33"/>
      <c r="G27" s="26">
        <f>D27</f>
        <v>100000</v>
      </c>
      <c r="H27" s="26">
        <v>110000</v>
      </c>
      <c r="I27" s="26" t="str">
        <f t="shared" si="0"/>
        <v xml:space="preserve"> </v>
      </c>
      <c r="J27" s="130">
        <f t="shared" si="1"/>
        <v>10000</v>
      </c>
      <c r="K27" s="6"/>
      <c r="L27" s="6"/>
      <c r="M27" s="6"/>
    </row>
    <row r="28" spans="1:13" ht="29.1" customHeight="1" x14ac:dyDescent="0.15">
      <c r="A28" s="47"/>
      <c r="B28" s="311"/>
      <c r="C28" s="15" t="s">
        <v>356</v>
      </c>
      <c r="D28" s="13">
        <f>[2]교비지출!D25</f>
        <v>6000</v>
      </c>
      <c r="E28" s="131"/>
      <c r="F28" s="15"/>
      <c r="G28" s="13">
        <f>[2]교비지출!G25</f>
        <v>6000</v>
      </c>
      <c r="H28" s="13">
        <f>[2]교비지출!H25</f>
        <v>5000</v>
      </c>
      <c r="I28" s="13">
        <f t="shared" si="0"/>
        <v>1000</v>
      </c>
      <c r="J28" s="135" t="str">
        <f t="shared" si="1"/>
        <v xml:space="preserve"> </v>
      </c>
      <c r="K28" s="6"/>
      <c r="L28" s="6"/>
      <c r="M28" s="6"/>
    </row>
    <row r="29" spans="1:13" ht="29.1" customHeight="1" x14ac:dyDescent="0.15">
      <c r="A29" s="47"/>
      <c r="B29" s="79"/>
      <c r="C29" s="15" t="s">
        <v>357</v>
      </c>
      <c r="D29" s="13">
        <v>3000</v>
      </c>
      <c r="E29" s="131"/>
      <c r="F29" s="15"/>
      <c r="G29" s="13">
        <f>D29</f>
        <v>3000</v>
      </c>
      <c r="H29" s="13">
        <v>5000</v>
      </c>
      <c r="I29" s="13" t="str">
        <f t="shared" si="0"/>
        <v xml:space="preserve"> </v>
      </c>
      <c r="J29" s="135">
        <f t="shared" si="1"/>
        <v>2000</v>
      </c>
      <c r="K29" s="6"/>
      <c r="L29" s="6"/>
      <c r="M29" s="6"/>
    </row>
    <row r="30" spans="1:13" ht="29.1" customHeight="1" x14ac:dyDescent="0.15">
      <c r="A30" s="24"/>
      <c r="B30" s="79"/>
      <c r="C30" s="15" t="s">
        <v>358</v>
      </c>
      <c r="D30" s="13">
        <v>90000</v>
      </c>
      <c r="E30" s="131"/>
      <c r="F30" s="15"/>
      <c r="G30" s="13">
        <f>D30</f>
        <v>90000</v>
      </c>
      <c r="H30" s="13">
        <v>73000</v>
      </c>
      <c r="I30" s="13">
        <f t="shared" si="0"/>
        <v>17000</v>
      </c>
      <c r="J30" s="135" t="str">
        <f t="shared" si="1"/>
        <v xml:space="preserve"> </v>
      </c>
      <c r="K30" s="6"/>
      <c r="L30" s="6"/>
      <c r="M30" s="6"/>
    </row>
    <row r="31" spans="1:13" ht="29.1" customHeight="1" x14ac:dyDescent="0.15">
      <c r="A31" s="24"/>
      <c r="B31" s="77"/>
      <c r="C31" s="15" t="s">
        <v>359</v>
      </c>
      <c r="D31" s="13">
        <v>12000</v>
      </c>
      <c r="E31" s="131"/>
      <c r="F31" s="15"/>
      <c r="G31" s="13">
        <f>D31</f>
        <v>12000</v>
      </c>
      <c r="H31" s="13">
        <v>15000</v>
      </c>
      <c r="I31" s="13" t="str">
        <f t="shared" si="0"/>
        <v xml:space="preserve"> </v>
      </c>
      <c r="J31" s="135">
        <f t="shared" si="1"/>
        <v>3000</v>
      </c>
      <c r="K31" s="6"/>
      <c r="L31" s="6"/>
      <c r="M31" s="6"/>
    </row>
    <row r="32" spans="1:13" ht="29.1" customHeight="1" x14ac:dyDescent="0.15">
      <c r="A32" s="163"/>
      <c r="B32" s="81"/>
      <c r="C32" s="69" t="s">
        <v>360</v>
      </c>
      <c r="D32" s="70">
        <v>35000</v>
      </c>
      <c r="E32" s="159"/>
      <c r="F32" s="69"/>
      <c r="G32" s="70">
        <f>D32</f>
        <v>35000</v>
      </c>
      <c r="H32" s="70">
        <v>33500</v>
      </c>
      <c r="I32" s="70">
        <f t="shared" si="0"/>
        <v>1500</v>
      </c>
      <c r="J32" s="161" t="str">
        <f t="shared" si="1"/>
        <v xml:space="preserve"> </v>
      </c>
      <c r="K32" s="6"/>
      <c r="L32" s="6"/>
      <c r="M32" s="6"/>
    </row>
    <row r="33" spans="1:13" ht="29.1" customHeight="1" x14ac:dyDescent="0.15">
      <c r="A33" s="163"/>
      <c r="B33" s="33" t="s">
        <v>361</v>
      </c>
      <c r="C33" s="33"/>
      <c r="D33" s="26">
        <f>SUM(D34:D42)</f>
        <v>352000</v>
      </c>
      <c r="E33" s="136"/>
      <c r="F33" s="33"/>
      <c r="G33" s="26">
        <f>SUM(G34:G42)</f>
        <v>352000</v>
      </c>
      <c r="H33" s="26">
        <f>SUM(H34:H42)</f>
        <v>381500</v>
      </c>
      <c r="I33" s="26" t="str">
        <f t="shared" si="0"/>
        <v xml:space="preserve"> </v>
      </c>
      <c r="J33" s="130">
        <f t="shared" si="1"/>
        <v>29500</v>
      </c>
      <c r="K33" s="6"/>
      <c r="L33" s="6"/>
      <c r="M33" s="6"/>
    </row>
    <row r="34" spans="1:13" ht="29.1" customHeight="1" x14ac:dyDescent="0.15">
      <c r="A34" s="163"/>
      <c r="B34" s="84"/>
      <c r="C34" s="85" t="s">
        <v>362</v>
      </c>
      <c r="D34" s="86">
        <v>70000</v>
      </c>
      <c r="E34" s="164"/>
      <c r="F34" s="85"/>
      <c r="G34" s="86">
        <f t="shared" ref="G34:G40" si="3">D34</f>
        <v>70000</v>
      </c>
      <c r="H34" s="86">
        <v>65000</v>
      </c>
      <c r="I34" s="86">
        <f t="shared" si="0"/>
        <v>5000</v>
      </c>
      <c r="J34" s="165" t="str">
        <f t="shared" si="1"/>
        <v xml:space="preserve"> </v>
      </c>
      <c r="K34" s="6"/>
      <c r="L34" s="6"/>
      <c r="M34" s="6"/>
    </row>
    <row r="35" spans="1:13" ht="29.1" customHeight="1" thickBot="1" x14ac:dyDescent="0.2">
      <c r="A35" s="167"/>
      <c r="B35" s="168"/>
      <c r="C35" s="37" t="s">
        <v>363</v>
      </c>
      <c r="D35" s="8">
        <v>35000</v>
      </c>
      <c r="E35" s="147"/>
      <c r="F35" s="37"/>
      <c r="G35" s="8">
        <f t="shared" si="3"/>
        <v>35000</v>
      </c>
      <c r="H35" s="8">
        <v>35000</v>
      </c>
      <c r="I35" s="8" t="str">
        <f t="shared" si="0"/>
        <v xml:space="preserve"> </v>
      </c>
      <c r="J35" s="148" t="str">
        <f t="shared" si="1"/>
        <v xml:space="preserve"> </v>
      </c>
      <c r="K35" s="6"/>
      <c r="L35" s="6"/>
      <c r="M35" s="6"/>
    </row>
    <row r="36" spans="1:13" ht="29.1" customHeight="1" x14ac:dyDescent="0.15">
      <c r="A36" s="24"/>
      <c r="B36" s="79"/>
      <c r="C36" s="33" t="s">
        <v>129</v>
      </c>
      <c r="D36" s="26">
        <v>50000</v>
      </c>
      <c r="E36" s="136"/>
      <c r="F36" s="33"/>
      <c r="G36" s="26">
        <f t="shared" si="3"/>
        <v>50000</v>
      </c>
      <c r="H36" s="26">
        <v>50000</v>
      </c>
      <c r="I36" s="26" t="str">
        <f t="shared" si="0"/>
        <v xml:space="preserve"> </v>
      </c>
      <c r="J36" s="130" t="str">
        <f t="shared" si="1"/>
        <v xml:space="preserve"> </v>
      </c>
      <c r="K36" s="6"/>
      <c r="L36" s="6"/>
      <c r="M36" s="6"/>
    </row>
    <row r="37" spans="1:13" ht="29.1" customHeight="1" x14ac:dyDescent="0.15">
      <c r="A37" s="306"/>
      <c r="B37" s="311"/>
      <c r="C37" s="69" t="s">
        <v>131</v>
      </c>
      <c r="D37" s="70">
        <v>9000</v>
      </c>
      <c r="E37" s="159"/>
      <c r="F37" s="69"/>
      <c r="G37" s="70">
        <f t="shared" si="3"/>
        <v>9000</v>
      </c>
      <c r="H37" s="70">
        <v>63000</v>
      </c>
      <c r="I37" s="70" t="str">
        <f t="shared" si="0"/>
        <v xml:space="preserve"> </v>
      </c>
      <c r="J37" s="161">
        <f t="shared" si="1"/>
        <v>54000</v>
      </c>
      <c r="K37" s="6"/>
      <c r="L37" s="6"/>
      <c r="M37" s="6"/>
    </row>
    <row r="38" spans="1:13" ht="29.1" customHeight="1" x14ac:dyDescent="0.15">
      <c r="A38" s="306"/>
      <c r="B38" s="311"/>
      <c r="C38" s="33" t="s">
        <v>133</v>
      </c>
      <c r="D38" s="26">
        <v>40000</v>
      </c>
      <c r="E38" s="136"/>
      <c r="F38" s="33"/>
      <c r="G38" s="26">
        <f t="shared" si="3"/>
        <v>40000</v>
      </c>
      <c r="H38" s="26">
        <v>35000</v>
      </c>
      <c r="I38" s="26">
        <f t="shared" si="0"/>
        <v>5000</v>
      </c>
      <c r="J38" s="130" t="str">
        <f t="shared" si="1"/>
        <v xml:space="preserve"> </v>
      </c>
      <c r="K38" s="6"/>
      <c r="L38" s="6"/>
      <c r="M38" s="6"/>
    </row>
    <row r="39" spans="1:13" ht="29.1" customHeight="1" x14ac:dyDescent="0.15">
      <c r="A39" s="24"/>
      <c r="B39" s="79"/>
      <c r="C39" s="33" t="s">
        <v>135</v>
      </c>
      <c r="D39" s="26">
        <v>90000</v>
      </c>
      <c r="E39" s="136"/>
      <c r="F39" s="33"/>
      <c r="G39" s="26">
        <f t="shared" si="3"/>
        <v>90000</v>
      </c>
      <c r="H39" s="26">
        <v>75000</v>
      </c>
      <c r="I39" s="26">
        <f t="shared" si="0"/>
        <v>15000</v>
      </c>
      <c r="J39" s="130" t="str">
        <f t="shared" si="1"/>
        <v xml:space="preserve"> </v>
      </c>
      <c r="K39" s="6"/>
      <c r="L39" s="6"/>
      <c r="M39" s="6"/>
    </row>
    <row r="40" spans="1:13" ht="29.1" customHeight="1" x14ac:dyDescent="0.15">
      <c r="A40" s="306"/>
      <c r="B40" s="311"/>
      <c r="C40" s="15" t="s">
        <v>137</v>
      </c>
      <c r="D40" s="13">
        <v>37000</v>
      </c>
      <c r="E40" s="131"/>
      <c r="F40" s="15"/>
      <c r="G40" s="13">
        <f t="shared" si="3"/>
        <v>37000</v>
      </c>
      <c r="H40" s="13">
        <v>37000</v>
      </c>
      <c r="I40" s="13" t="str">
        <f t="shared" si="0"/>
        <v xml:space="preserve"> </v>
      </c>
      <c r="J40" s="135" t="str">
        <f t="shared" si="1"/>
        <v xml:space="preserve"> </v>
      </c>
      <c r="K40" s="6"/>
      <c r="L40" s="6"/>
      <c r="M40" s="6"/>
    </row>
    <row r="41" spans="1:13" ht="29.1" customHeight="1" x14ac:dyDescent="0.15">
      <c r="A41" s="306"/>
      <c r="B41" s="311"/>
      <c r="C41" s="33" t="s">
        <v>139</v>
      </c>
      <c r="D41" s="26">
        <v>20000</v>
      </c>
      <c r="E41" s="136"/>
      <c r="F41" s="33"/>
      <c r="G41" s="26">
        <f>[2]교비지출!G38</f>
        <v>20000</v>
      </c>
      <c r="H41" s="26">
        <f>[2]교비지출!H38</f>
        <v>20000</v>
      </c>
      <c r="I41" s="26" t="str">
        <f t="shared" si="0"/>
        <v xml:space="preserve"> </v>
      </c>
      <c r="J41" s="130" t="str">
        <f t="shared" si="1"/>
        <v xml:space="preserve"> </v>
      </c>
      <c r="K41" s="6"/>
      <c r="L41" s="6"/>
      <c r="M41" s="6"/>
    </row>
    <row r="42" spans="1:13" ht="29.1" customHeight="1" x14ac:dyDescent="0.15">
      <c r="A42" s="24"/>
      <c r="B42" s="77"/>
      <c r="C42" s="15" t="s">
        <v>141</v>
      </c>
      <c r="D42" s="13">
        <v>1000</v>
      </c>
      <c r="E42" s="131"/>
      <c r="F42" s="15"/>
      <c r="G42" s="13">
        <f>D42</f>
        <v>1000</v>
      </c>
      <c r="H42" s="13">
        <v>1500</v>
      </c>
      <c r="I42" s="13" t="str">
        <f t="shared" si="0"/>
        <v xml:space="preserve"> </v>
      </c>
      <c r="J42" s="135">
        <f t="shared" si="1"/>
        <v>500</v>
      </c>
      <c r="K42" s="6"/>
      <c r="L42" s="6"/>
      <c r="M42" s="6"/>
    </row>
    <row r="43" spans="1:13" ht="29.1" customHeight="1" x14ac:dyDescent="0.15">
      <c r="A43" s="24"/>
      <c r="B43" s="15" t="s">
        <v>143</v>
      </c>
      <c r="C43" s="15"/>
      <c r="D43" s="13">
        <f>SUM(D44:D52)</f>
        <v>428000</v>
      </c>
      <c r="E43" s="131">
        <v>1000</v>
      </c>
      <c r="F43" s="15"/>
      <c r="G43" s="13">
        <f>SUM(G44:G52)</f>
        <v>429000</v>
      </c>
      <c r="H43" s="13">
        <f>SUM(H44:H52)</f>
        <v>417000</v>
      </c>
      <c r="I43" s="13">
        <f t="shared" si="0"/>
        <v>12000</v>
      </c>
      <c r="J43" s="135" t="str">
        <f t="shared" si="1"/>
        <v xml:space="preserve"> </v>
      </c>
      <c r="K43" s="6"/>
      <c r="L43" s="6"/>
      <c r="M43" s="6"/>
    </row>
    <row r="44" spans="1:13" ht="29.1" customHeight="1" x14ac:dyDescent="0.15">
      <c r="A44" s="171"/>
      <c r="B44" s="23"/>
      <c r="C44" s="23" t="s">
        <v>144</v>
      </c>
      <c r="D44" s="19">
        <v>69000</v>
      </c>
      <c r="E44" s="149"/>
      <c r="F44" s="23"/>
      <c r="G44" s="19">
        <f t="shared" ref="G44:G50" si="4">D44</f>
        <v>69000</v>
      </c>
      <c r="H44" s="19">
        <v>91000</v>
      </c>
      <c r="I44" s="19" t="str">
        <f t="shared" si="0"/>
        <v xml:space="preserve"> </v>
      </c>
      <c r="J44" s="133">
        <f t="shared" si="1"/>
        <v>22000</v>
      </c>
      <c r="K44" s="6"/>
      <c r="L44" s="6"/>
      <c r="M44" s="6"/>
    </row>
    <row r="45" spans="1:13" ht="29.1" customHeight="1" x14ac:dyDescent="0.15">
      <c r="A45" s="171"/>
      <c r="B45" s="311"/>
      <c r="C45" s="69" t="s">
        <v>364</v>
      </c>
      <c r="D45" s="70">
        <v>3000</v>
      </c>
      <c r="E45" s="159"/>
      <c r="F45" s="69"/>
      <c r="G45" s="70">
        <f t="shared" si="4"/>
        <v>3000</v>
      </c>
      <c r="H45" s="70">
        <v>10000</v>
      </c>
      <c r="I45" s="70" t="str">
        <f t="shared" si="0"/>
        <v xml:space="preserve"> </v>
      </c>
      <c r="J45" s="161">
        <f t="shared" si="1"/>
        <v>7000</v>
      </c>
      <c r="K45" s="6"/>
      <c r="L45" s="6"/>
      <c r="M45" s="6"/>
    </row>
    <row r="46" spans="1:13" ht="29.1" customHeight="1" x14ac:dyDescent="0.15">
      <c r="A46" s="171"/>
      <c r="B46" s="311"/>
      <c r="C46" s="78" t="s">
        <v>365</v>
      </c>
      <c r="D46" s="71">
        <v>94000</v>
      </c>
      <c r="E46" s="172"/>
      <c r="F46" s="78"/>
      <c r="G46" s="71">
        <f t="shared" si="4"/>
        <v>94000</v>
      </c>
      <c r="H46" s="71">
        <v>83000</v>
      </c>
      <c r="I46" s="71">
        <f t="shared" si="0"/>
        <v>11000</v>
      </c>
      <c r="J46" s="160" t="str">
        <f t="shared" si="1"/>
        <v xml:space="preserve"> </v>
      </c>
      <c r="K46" s="6"/>
      <c r="L46" s="6"/>
      <c r="M46" s="6"/>
    </row>
    <row r="47" spans="1:13" ht="29.1" customHeight="1" x14ac:dyDescent="0.15">
      <c r="A47" s="171"/>
      <c r="B47" s="311"/>
      <c r="C47" s="33" t="s">
        <v>366</v>
      </c>
      <c r="D47" s="26">
        <v>21000</v>
      </c>
      <c r="E47" s="136"/>
      <c r="F47" s="33"/>
      <c r="G47" s="26">
        <f t="shared" si="4"/>
        <v>21000</v>
      </c>
      <c r="H47" s="26">
        <v>17000</v>
      </c>
      <c r="I47" s="26">
        <f t="shared" si="0"/>
        <v>4000</v>
      </c>
      <c r="J47" s="130" t="str">
        <f t="shared" si="1"/>
        <v xml:space="preserve"> </v>
      </c>
      <c r="K47" s="6"/>
      <c r="L47" s="6"/>
      <c r="M47" s="6"/>
    </row>
    <row r="48" spans="1:13" ht="29.1" customHeight="1" x14ac:dyDescent="0.15">
      <c r="A48" s="171"/>
      <c r="B48" s="79"/>
      <c r="C48" s="78" t="s">
        <v>152</v>
      </c>
      <c r="D48" s="71">
        <v>120000</v>
      </c>
      <c r="E48" s="172"/>
      <c r="F48" s="78"/>
      <c r="G48" s="71">
        <f t="shared" si="4"/>
        <v>120000</v>
      </c>
      <c r="H48" s="71">
        <v>100000</v>
      </c>
      <c r="I48" s="71">
        <f t="shared" si="0"/>
        <v>20000</v>
      </c>
      <c r="J48" s="160" t="str">
        <f t="shared" si="1"/>
        <v xml:space="preserve"> </v>
      </c>
      <c r="K48" s="6"/>
      <c r="L48" s="6"/>
      <c r="M48" s="6"/>
    </row>
    <row r="49" spans="1:13" ht="29.1" customHeight="1" x14ac:dyDescent="0.15">
      <c r="A49" s="171"/>
      <c r="B49" s="23"/>
      <c r="C49" s="33" t="s">
        <v>154</v>
      </c>
      <c r="D49" s="26">
        <v>12000</v>
      </c>
      <c r="E49" s="136"/>
      <c r="F49" s="33"/>
      <c r="G49" s="26">
        <f t="shared" si="4"/>
        <v>12000</v>
      </c>
      <c r="H49" s="26">
        <v>6000</v>
      </c>
      <c r="I49" s="26">
        <f t="shared" si="0"/>
        <v>6000</v>
      </c>
      <c r="J49" s="130" t="str">
        <f t="shared" si="1"/>
        <v xml:space="preserve"> </v>
      </c>
      <c r="K49" s="6"/>
      <c r="L49" s="6"/>
      <c r="M49" s="6"/>
    </row>
    <row r="50" spans="1:13" ht="29.1" customHeight="1" x14ac:dyDescent="0.15">
      <c r="A50" s="171"/>
      <c r="B50" s="79"/>
      <c r="C50" s="22" t="s">
        <v>367</v>
      </c>
      <c r="D50" s="80">
        <v>34000</v>
      </c>
      <c r="E50" s="132"/>
      <c r="F50" s="22"/>
      <c r="G50" s="80">
        <f t="shared" si="4"/>
        <v>34000</v>
      </c>
      <c r="H50" s="80">
        <v>41000</v>
      </c>
      <c r="I50" s="80" t="str">
        <f t="shared" si="0"/>
        <v xml:space="preserve"> </v>
      </c>
      <c r="J50" s="162">
        <f t="shared" si="1"/>
        <v>7000</v>
      </c>
      <c r="K50" s="6"/>
      <c r="L50" s="6"/>
      <c r="M50" s="6"/>
    </row>
    <row r="51" spans="1:13" ht="29.1" customHeight="1" thickBot="1" x14ac:dyDescent="0.2">
      <c r="A51" s="173"/>
      <c r="B51" s="168"/>
      <c r="C51" s="37" t="s">
        <v>368</v>
      </c>
      <c r="D51" s="8">
        <f>[2]교비지출!D48</f>
        <v>3000</v>
      </c>
      <c r="E51" s="147"/>
      <c r="F51" s="37"/>
      <c r="G51" s="8">
        <f>[2]교비지출!G48</f>
        <v>3000</v>
      </c>
      <c r="H51" s="8">
        <v>3000</v>
      </c>
      <c r="I51" s="8" t="str">
        <f t="shared" si="0"/>
        <v xml:space="preserve"> </v>
      </c>
      <c r="J51" s="148" t="str">
        <f t="shared" si="1"/>
        <v xml:space="preserve"> </v>
      </c>
      <c r="K51" s="6"/>
      <c r="L51" s="6"/>
      <c r="M51" s="6"/>
    </row>
    <row r="52" spans="1:13" ht="29.1" customHeight="1" x14ac:dyDescent="0.15">
      <c r="A52" s="44"/>
      <c r="B52" s="77"/>
      <c r="C52" s="33" t="s">
        <v>160</v>
      </c>
      <c r="D52" s="26">
        <v>72000</v>
      </c>
      <c r="E52" s="136">
        <v>1000</v>
      </c>
      <c r="F52" s="33"/>
      <c r="G52" s="26">
        <f>SUM(D52,E52)</f>
        <v>73000</v>
      </c>
      <c r="H52" s="26">
        <v>66000</v>
      </c>
      <c r="I52" s="26">
        <f t="shared" si="0"/>
        <v>7000</v>
      </c>
      <c r="J52" s="130" t="str">
        <f t="shared" si="1"/>
        <v xml:space="preserve"> </v>
      </c>
      <c r="K52" s="6"/>
      <c r="L52" s="6"/>
      <c r="M52" s="6"/>
    </row>
    <row r="53" spans="1:13" ht="29.1" customHeight="1" x14ac:dyDescent="0.15">
      <c r="A53" s="43" t="s">
        <v>369</v>
      </c>
      <c r="B53" s="16"/>
      <c r="C53" s="16"/>
      <c r="D53" s="13">
        <f>SUM(D54,D57,D64)</f>
        <v>1796000</v>
      </c>
      <c r="E53" s="129">
        <f>SUM(E54,E57,E64)</f>
        <v>142000</v>
      </c>
      <c r="F53" s="16"/>
      <c r="G53" s="13">
        <f>SUM(G54,G57,G64)</f>
        <v>1938000</v>
      </c>
      <c r="H53" s="13">
        <f>SUM(H54,H57,H64)</f>
        <v>1755000</v>
      </c>
      <c r="I53" s="13">
        <f t="shared" si="0"/>
        <v>183000</v>
      </c>
      <c r="J53" s="135" t="str">
        <f t="shared" si="1"/>
        <v xml:space="preserve"> </v>
      </c>
      <c r="K53" s="6"/>
      <c r="L53" s="6"/>
      <c r="M53" s="6"/>
    </row>
    <row r="54" spans="1:13" ht="29.1" customHeight="1" x14ac:dyDescent="0.15">
      <c r="A54" s="92"/>
      <c r="B54" s="33" t="s">
        <v>370</v>
      </c>
      <c r="C54" s="30"/>
      <c r="D54" s="26">
        <f>SUM(D55:D56)</f>
        <v>174000</v>
      </c>
      <c r="E54" s="150"/>
      <c r="F54" s="30"/>
      <c r="G54" s="26">
        <f>SUM(G55:G56)</f>
        <v>174000</v>
      </c>
      <c r="H54" s="26">
        <f>SUM(H55:H56)</f>
        <v>166000</v>
      </c>
      <c r="I54" s="26">
        <f t="shared" si="0"/>
        <v>8000</v>
      </c>
      <c r="J54" s="130" t="str">
        <f t="shared" si="1"/>
        <v xml:space="preserve"> </v>
      </c>
      <c r="K54" s="6"/>
      <c r="L54" s="6"/>
      <c r="M54" s="6"/>
    </row>
    <row r="55" spans="1:13" ht="29.1" customHeight="1" x14ac:dyDescent="0.15">
      <c r="A55" s="92"/>
      <c r="B55" s="22"/>
      <c r="C55" s="15" t="s">
        <v>371</v>
      </c>
      <c r="D55" s="13">
        <f>[2]교비지출!D52</f>
        <v>150000</v>
      </c>
      <c r="E55" s="131"/>
      <c r="F55" s="15"/>
      <c r="G55" s="13">
        <f>[2]교비지출!G52</f>
        <v>150000</v>
      </c>
      <c r="H55" s="13">
        <f>[2]교비지출!H52</f>
        <v>140000</v>
      </c>
      <c r="I55" s="13">
        <f t="shared" si="0"/>
        <v>10000</v>
      </c>
      <c r="J55" s="135" t="str">
        <f t="shared" si="1"/>
        <v xml:space="preserve"> </v>
      </c>
      <c r="K55" s="6"/>
      <c r="L55" s="6"/>
      <c r="M55" s="6"/>
    </row>
    <row r="56" spans="1:13" ht="29.1" customHeight="1" x14ac:dyDescent="0.15">
      <c r="A56" s="306"/>
      <c r="B56" s="41"/>
      <c r="C56" s="15" t="s">
        <v>372</v>
      </c>
      <c r="D56" s="13">
        <v>24000</v>
      </c>
      <c r="E56" s="131"/>
      <c r="F56" s="15"/>
      <c r="G56" s="13">
        <f>D56</f>
        <v>24000</v>
      </c>
      <c r="H56" s="13">
        <v>26000</v>
      </c>
      <c r="I56" s="13" t="str">
        <f t="shared" si="0"/>
        <v xml:space="preserve"> </v>
      </c>
      <c r="J56" s="135">
        <f t="shared" si="1"/>
        <v>2000</v>
      </c>
      <c r="K56" s="6"/>
      <c r="L56" s="6"/>
      <c r="M56" s="6"/>
    </row>
    <row r="57" spans="1:13" ht="29.1" customHeight="1" x14ac:dyDescent="0.15">
      <c r="A57" s="306"/>
      <c r="B57" s="15" t="s">
        <v>373</v>
      </c>
      <c r="C57" s="33"/>
      <c r="D57" s="26">
        <f>SUM(D58:D63)</f>
        <v>1605000</v>
      </c>
      <c r="E57" s="136">
        <f>SUM(E58,E59,E63)</f>
        <v>142000</v>
      </c>
      <c r="F57" s="33"/>
      <c r="G57" s="26">
        <f>SUM(G58:G63)</f>
        <v>1747000</v>
      </c>
      <c r="H57" s="26">
        <f>SUM(H58:H63)</f>
        <v>1572000</v>
      </c>
      <c r="I57" s="26">
        <f t="shared" si="0"/>
        <v>175000</v>
      </c>
      <c r="J57" s="130" t="str">
        <f t="shared" si="1"/>
        <v xml:space="preserve"> </v>
      </c>
      <c r="K57" s="6"/>
      <c r="L57" s="6"/>
      <c r="M57" s="6"/>
    </row>
    <row r="58" spans="1:13" ht="29.1" customHeight="1" x14ac:dyDescent="0.15">
      <c r="A58" s="24"/>
      <c r="B58" s="313"/>
      <c r="C58" s="15" t="s">
        <v>374</v>
      </c>
      <c r="D58" s="13">
        <v>900000</v>
      </c>
      <c r="E58" s="131">
        <v>60000</v>
      </c>
      <c r="F58" s="15"/>
      <c r="G58" s="13">
        <f>SUM(D58,E58)</f>
        <v>960000</v>
      </c>
      <c r="H58" s="13">
        <v>725000</v>
      </c>
      <c r="I58" s="13">
        <f t="shared" si="0"/>
        <v>235000</v>
      </c>
      <c r="J58" s="135" t="str">
        <f t="shared" si="1"/>
        <v xml:space="preserve"> </v>
      </c>
      <c r="K58" s="6"/>
      <c r="L58" s="6"/>
      <c r="M58" s="6"/>
    </row>
    <row r="59" spans="1:13" ht="29.1" customHeight="1" x14ac:dyDescent="0.15">
      <c r="A59" s="24"/>
      <c r="B59" s="311"/>
      <c r="C59" s="69" t="s">
        <v>375</v>
      </c>
      <c r="D59" s="70">
        <v>560000</v>
      </c>
      <c r="E59" s="159">
        <v>82000</v>
      </c>
      <c r="F59" s="69"/>
      <c r="G59" s="70">
        <f>SUM(D59,E59)</f>
        <v>642000</v>
      </c>
      <c r="H59" s="70">
        <v>692000</v>
      </c>
      <c r="I59" s="70" t="str">
        <f t="shared" si="0"/>
        <v xml:space="preserve"> </v>
      </c>
      <c r="J59" s="161">
        <f t="shared" si="1"/>
        <v>50000</v>
      </c>
      <c r="K59" s="6"/>
      <c r="L59" s="6"/>
      <c r="M59" s="6"/>
    </row>
    <row r="60" spans="1:13" ht="29.1" customHeight="1" x14ac:dyDescent="0.15">
      <c r="A60" s="24"/>
      <c r="B60" s="311"/>
      <c r="C60" s="15" t="s">
        <v>376</v>
      </c>
      <c r="D60" s="13">
        <v>12000</v>
      </c>
      <c r="E60" s="131"/>
      <c r="F60" s="15"/>
      <c r="G60" s="13">
        <f>D60</f>
        <v>12000</v>
      </c>
      <c r="H60" s="13">
        <v>14000</v>
      </c>
      <c r="I60" s="13" t="str">
        <f t="shared" si="0"/>
        <v xml:space="preserve"> </v>
      </c>
      <c r="J60" s="135">
        <f t="shared" si="1"/>
        <v>2000</v>
      </c>
      <c r="K60" s="6"/>
      <c r="L60" s="6"/>
      <c r="M60" s="6"/>
    </row>
    <row r="61" spans="1:13" ht="29.1" customHeight="1" x14ac:dyDescent="0.15">
      <c r="A61" s="306"/>
      <c r="B61" s="311"/>
      <c r="C61" s="15" t="s">
        <v>175</v>
      </c>
      <c r="D61" s="13">
        <f>[2]교비지출!D58</f>
        <v>3000</v>
      </c>
      <c r="E61" s="131"/>
      <c r="F61" s="15"/>
      <c r="G61" s="13">
        <f>[2]교비지출!G58</f>
        <v>3000</v>
      </c>
      <c r="H61" s="13">
        <f>[2]교비지출!H58</f>
        <v>3000</v>
      </c>
      <c r="I61" s="13" t="str">
        <f t="shared" si="0"/>
        <v xml:space="preserve"> </v>
      </c>
      <c r="J61" s="135" t="str">
        <f t="shared" si="1"/>
        <v xml:space="preserve"> </v>
      </c>
      <c r="K61" s="6"/>
      <c r="L61" s="6"/>
      <c r="M61" s="6"/>
    </row>
    <row r="62" spans="1:13" ht="29.1" customHeight="1" x14ac:dyDescent="0.15">
      <c r="A62" s="306"/>
      <c r="B62" s="311"/>
      <c r="C62" s="15" t="s">
        <v>377</v>
      </c>
      <c r="D62" s="13">
        <v>52000</v>
      </c>
      <c r="E62" s="131"/>
      <c r="F62" s="15"/>
      <c r="G62" s="13">
        <f>D62</f>
        <v>52000</v>
      </c>
      <c r="H62" s="13">
        <v>55000</v>
      </c>
      <c r="I62" s="13" t="str">
        <f t="shared" si="0"/>
        <v xml:space="preserve"> </v>
      </c>
      <c r="J62" s="135">
        <f t="shared" si="1"/>
        <v>3000</v>
      </c>
      <c r="K62" s="6"/>
      <c r="L62" s="6"/>
      <c r="M62" s="6"/>
    </row>
    <row r="63" spans="1:13" ht="29.1" customHeight="1" x14ac:dyDescent="0.15">
      <c r="A63" s="306"/>
      <c r="B63" s="314"/>
      <c r="C63" s="78" t="s">
        <v>179</v>
      </c>
      <c r="D63" s="71">
        <v>78000</v>
      </c>
      <c r="E63" s="172">
        <v>0</v>
      </c>
      <c r="F63" s="78"/>
      <c r="G63" s="71">
        <f>SUM(D63,E63)</f>
        <v>78000</v>
      </c>
      <c r="H63" s="71">
        <v>83000</v>
      </c>
      <c r="I63" s="71" t="str">
        <f>IF(G63&gt;H63,G63-H63," ")</f>
        <v xml:space="preserve"> </v>
      </c>
      <c r="J63" s="160">
        <f t="shared" si="1"/>
        <v>5000</v>
      </c>
      <c r="K63" s="6"/>
      <c r="L63" s="6"/>
      <c r="M63" s="6"/>
    </row>
    <row r="64" spans="1:13" ht="29.1" customHeight="1" x14ac:dyDescent="0.15">
      <c r="A64" s="24"/>
      <c r="B64" s="33" t="s">
        <v>181</v>
      </c>
      <c r="C64" s="33"/>
      <c r="D64" s="26">
        <f>SUM(D65:D66)</f>
        <v>17000</v>
      </c>
      <c r="E64" s="136"/>
      <c r="F64" s="33"/>
      <c r="G64" s="26">
        <f>SUM(G65:G66)</f>
        <v>17000</v>
      </c>
      <c r="H64" s="26">
        <f>SUM(H65:H66)</f>
        <v>17000</v>
      </c>
      <c r="I64" s="26" t="str">
        <f t="shared" si="0"/>
        <v xml:space="preserve"> </v>
      </c>
      <c r="J64" s="130" t="str">
        <f t="shared" si="1"/>
        <v xml:space="preserve"> </v>
      </c>
      <c r="K64" s="6"/>
      <c r="L64" s="6"/>
      <c r="M64" s="6"/>
    </row>
    <row r="65" spans="1:13" ht="29.1" customHeight="1" x14ac:dyDescent="0.15">
      <c r="A65" s="24"/>
      <c r="B65" s="81"/>
      <c r="C65" s="15" t="s">
        <v>182</v>
      </c>
      <c r="D65" s="13">
        <f>[2]교비지출!D62</f>
        <v>10000</v>
      </c>
      <c r="E65" s="131"/>
      <c r="F65" s="15"/>
      <c r="G65" s="13">
        <f>[2]교비지출!G62</f>
        <v>10000</v>
      </c>
      <c r="H65" s="13">
        <f>[2]교비지출!H62</f>
        <v>10000</v>
      </c>
      <c r="I65" s="13" t="str">
        <f t="shared" si="0"/>
        <v xml:space="preserve"> </v>
      </c>
      <c r="J65" s="135" t="str">
        <f t="shared" si="1"/>
        <v xml:space="preserve"> </v>
      </c>
      <c r="K65" s="6"/>
      <c r="L65" s="6"/>
      <c r="M65" s="6"/>
    </row>
    <row r="66" spans="1:13" ht="29.1" customHeight="1" x14ac:dyDescent="0.15">
      <c r="A66" s="163"/>
      <c r="B66" s="84"/>
      <c r="C66" s="22" t="s">
        <v>184</v>
      </c>
      <c r="D66" s="80">
        <f>[2]교비지출!D63</f>
        <v>7000</v>
      </c>
      <c r="E66" s="132"/>
      <c r="F66" s="22"/>
      <c r="G66" s="80">
        <f>[2]교비지출!G63</f>
        <v>7000</v>
      </c>
      <c r="H66" s="80">
        <v>7000</v>
      </c>
      <c r="I66" s="80" t="str">
        <f t="shared" si="0"/>
        <v xml:space="preserve"> </v>
      </c>
      <c r="J66" s="162" t="str">
        <f t="shared" si="1"/>
        <v xml:space="preserve"> </v>
      </c>
      <c r="K66" s="6"/>
      <c r="L66" s="6"/>
      <c r="M66" s="6"/>
    </row>
    <row r="67" spans="1:13" ht="29.1" customHeight="1" thickBot="1" x14ac:dyDescent="0.2">
      <c r="A67" s="122" t="s">
        <v>378</v>
      </c>
      <c r="B67" s="101"/>
      <c r="C67" s="37"/>
      <c r="D67" s="8">
        <f>D68</f>
        <v>1000</v>
      </c>
      <c r="E67" s="147"/>
      <c r="F67" s="37"/>
      <c r="G67" s="8">
        <f>SUM(D67,E67)</f>
        <v>1000</v>
      </c>
      <c r="H67" s="8">
        <f>H68</f>
        <v>1000</v>
      </c>
      <c r="I67" s="8" t="str">
        <f>IF(G67&gt;H67,G67-H67," ")</f>
        <v xml:space="preserve"> </v>
      </c>
      <c r="J67" s="148"/>
      <c r="K67" s="6"/>
      <c r="L67" s="6"/>
      <c r="M67" s="6"/>
    </row>
    <row r="68" spans="1:13" ht="29.1" customHeight="1" x14ac:dyDescent="0.15">
      <c r="A68" s="332"/>
      <c r="B68" s="33" t="s">
        <v>379</v>
      </c>
      <c r="C68" s="33"/>
      <c r="D68" s="26">
        <f>D69</f>
        <v>1000</v>
      </c>
      <c r="E68" s="136"/>
      <c r="F68" s="33"/>
      <c r="G68" s="26">
        <f>SUM(D68,E68)</f>
        <v>1000</v>
      </c>
      <c r="H68" s="26">
        <f>H69</f>
        <v>1000</v>
      </c>
      <c r="I68" s="26" t="str">
        <f>IF(G68&gt;H68,G68-H68," ")</f>
        <v xml:space="preserve"> </v>
      </c>
      <c r="J68" s="130"/>
      <c r="K68" s="6"/>
      <c r="L68" s="6"/>
      <c r="M68" s="6"/>
    </row>
    <row r="69" spans="1:13" ht="29.1" customHeight="1" x14ac:dyDescent="0.15">
      <c r="A69" s="309"/>
      <c r="B69" s="77"/>
      <c r="C69" s="33" t="s">
        <v>380</v>
      </c>
      <c r="D69" s="26">
        <v>1000</v>
      </c>
      <c r="E69" s="136"/>
      <c r="F69" s="33"/>
      <c r="G69" s="26">
        <f>SUM(D69,E69)</f>
        <v>1000</v>
      </c>
      <c r="H69" s="26">
        <v>1000</v>
      </c>
      <c r="I69" s="26" t="str">
        <f>IF(G69&gt;H69,G69-H69," ")</f>
        <v xml:space="preserve"> </v>
      </c>
      <c r="J69" s="130"/>
      <c r="K69" s="6"/>
      <c r="L69" s="6"/>
      <c r="M69" s="6"/>
    </row>
    <row r="70" spans="1:13" ht="29.1" customHeight="1" x14ac:dyDescent="0.15">
      <c r="A70" s="43" t="s">
        <v>381</v>
      </c>
      <c r="B70" s="77"/>
      <c r="C70" s="33"/>
      <c r="D70" s="26"/>
      <c r="E70" s="136">
        <f t="shared" ref="E70:H71" si="5">E71</f>
        <v>1500000</v>
      </c>
      <c r="F70" s="33">
        <f t="shared" si="5"/>
        <v>1500000</v>
      </c>
      <c r="G70" s="26">
        <f t="shared" si="5"/>
        <v>0</v>
      </c>
      <c r="H70" s="26">
        <f t="shared" si="5"/>
        <v>0</v>
      </c>
      <c r="I70" s="26"/>
      <c r="J70" s="130"/>
      <c r="K70" s="6"/>
      <c r="L70" s="6"/>
      <c r="M70" s="6"/>
    </row>
    <row r="71" spans="1:13" ht="29.1" customHeight="1" x14ac:dyDescent="0.15">
      <c r="A71" s="339"/>
      <c r="B71" s="15" t="s">
        <v>382</v>
      </c>
      <c r="C71" s="33"/>
      <c r="D71" s="26"/>
      <c r="E71" s="136">
        <f t="shared" si="5"/>
        <v>1500000</v>
      </c>
      <c r="F71" s="33">
        <f t="shared" si="5"/>
        <v>1500000</v>
      </c>
      <c r="G71" s="26">
        <f t="shared" si="5"/>
        <v>0</v>
      </c>
      <c r="H71" s="26">
        <f t="shared" si="5"/>
        <v>0</v>
      </c>
      <c r="I71" s="26"/>
      <c r="J71" s="130"/>
      <c r="K71" s="6"/>
      <c r="L71" s="6"/>
      <c r="M71" s="6"/>
    </row>
    <row r="72" spans="1:13" ht="29.1" customHeight="1" x14ac:dyDescent="0.15">
      <c r="A72" s="340"/>
      <c r="B72" s="174"/>
      <c r="C72" s="15" t="s">
        <v>383</v>
      </c>
      <c r="D72" s="26"/>
      <c r="E72" s="136">
        <v>1500000</v>
      </c>
      <c r="F72" s="33">
        <v>1500000</v>
      </c>
      <c r="G72" s="26">
        <v>0</v>
      </c>
      <c r="H72" s="26">
        <v>0</v>
      </c>
      <c r="I72" s="26"/>
      <c r="J72" s="130"/>
      <c r="K72" s="6"/>
      <c r="L72" s="6"/>
      <c r="M72" s="6"/>
    </row>
    <row r="73" spans="1:13" ht="30" customHeight="1" x14ac:dyDescent="0.15">
      <c r="A73" s="43" t="s">
        <v>384</v>
      </c>
      <c r="B73" s="16"/>
      <c r="C73" s="15"/>
      <c r="D73" s="13">
        <f>SUM(D74)</f>
        <v>109000</v>
      </c>
      <c r="E73" s="131">
        <f>E74</f>
        <v>17000</v>
      </c>
      <c r="F73" s="15"/>
      <c r="G73" s="13">
        <f>G74</f>
        <v>126000</v>
      </c>
      <c r="H73" s="13">
        <f>H74</f>
        <v>111000</v>
      </c>
      <c r="I73" s="13">
        <f t="shared" si="0"/>
        <v>15000</v>
      </c>
      <c r="J73" s="135" t="str">
        <f t="shared" si="1"/>
        <v xml:space="preserve"> </v>
      </c>
      <c r="K73" s="6"/>
      <c r="L73" s="6"/>
      <c r="M73" s="6"/>
    </row>
    <row r="74" spans="1:13" ht="30" customHeight="1" x14ac:dyDescent="0.15">
      <c r="A74" s="309"/>
      <c r="B74" s="33" t="s">
        <v>190</v>
      </c>
      <c r="C74" s="33"/>
      <c r="D74" s="26">
        <f>SUM(D75)</f>
        <v>109000</v>
      </c>
      <c r="E74" s="136">
        <f>E75</f>
        <v>17000</v>
      </c>
      <c r="F74" s="33"/>
      <c r="G74" s="26">
        <f>G75</f>
        <v>126000</v>
      </c>
      <c r="H74" s="26">
        <f>H75</f>
        <v>111000</v>
      </c>
      <c r="I74" s="26">
        <f t="shared" si="0"/>
        <v>15000</v>
      </c>
      <c r="J74" s="130" t="str">
        <f t="shared" si="1"/>
        <v xml:space="preserve"> </v>
      </c>
      <c r="K74" s="6"/>
      <c r="L74" s="6"/>
      <c r="M74" s="6"/>
    </row>
    <row r="75" spans="1:13" ht="30" customHeight="1" x14ac:dyDescent="0.15">
      <c r="A75" s="315"/>
      <c r="B75" s="16"/>
      <c r="C75" s="69" t="s">
        <v>191</v>
      </c>
      <c r="D75" s="70">
        <v>109000</v>
      </c>
      <c r="E75" s="159">
        <v>17000</v>
      </c>
      <c r="F75" s="69"/>
      <c r="G75" s="70">
        <f>SUM(D75,E75)</f>
        <v>126000</v>
      </c>
      <c r="H75" s="70">
        <v>111000</v>
      </c>
      <c r="I75" s="70">
        <f t="shared" si="0"/>
        <v>15000</v>
      </c>
      <c r="J75" s="161" t="str">
        <f t="shared" si="1"/>
        <v xml:space="preserve"> </v>
      </c>
      <c r="K75" s="6"/>
      <c r="L75" s="6"/>
      <c r="M75" s="6"/>
    </row>
    <row r="76" spans="1:13" ht="30.6" customHeight="1" x14ac:dyDescent="0.15">
      <c r="A76" s="43" t="s">
        <v>192</v>
      </c>
      <c r="B76" s="16"/>
      <c r="C76" s="15"/>
      <c r="D76" s="13">
        <f>SUM(D77)</f>
        <v>0</v>
      </c>
      <c r="E76" s="131">
        <f>E77</f>
        <v>22000</v>
      </c>
      <c r="F76" s="15"/>
      <c r="G76" s="13">
        <f>SUM(G77)</f>
        <v>31000</v>
      </c>
      <c r="H76" s="13">
        <f>SUM(H77)</f>
        <v>370000</v>
      </c>
      <c r="I76" s="13" t="str">
        <f t="shared" si="0"/>
        <v xml:space="preserve"> </v>
      </c>
      <c r="J76" s="135">
        <f t="shared" si="1"/>
        <v>339000</v>
      </c>
      <c r="K76" s="6"/>
      <c r="L76" s="6"/>
      <c r="M76" s="6"/>
    </row>
    <row r="77" spans="1:13" ht="30.6" customHeight="1" x14ac:dyDescent="0.15">
      <c r="A77" s="24"/>
      <c r="B77" s="33" t="s">
        <v>276</v>
      </c>
      <c r="C77" s="33"/>
      <c r="D77" s="26">
        <f>SUM(D78:D80)</f>
        <v>0</v>
      </c>
      <c r="E77" s="136">
        <f>SUM(E78:E80)</f>
        <v>22000</v>
      </c>
      <c r="F77" s="33"/>
      <c r="G77" s="26">
        <v>31000</v>
      </c>
      <c r="H77" s="26">
        <f>SUM(H78:H80)</f>
        <v>370000</v>
      </c>
      <c r="I77" s="26" t="str">
        <f t="shared" si="0"/>
        <v xml:space="preserve"> </v>
      </c>
      <c r="J77" s="130">
        <f t="shared" si="1"/>
        <v>339000</v>
      </c>
      <c r="K77" s="6"/>
      <c r="L77" s="6"/>
      <c r="M77" s="6"/>
    </row>
    <row r="78" spans="1:13" ht="30.6" customHeight="1" x14ac:dyDescent="0.15">
      <c r="A78" s="47"/>
      <c r="B78" s="23"/>
      <c r="C78" s="103" t="s">
        <v>194</v>
      </c>
      <c r="D78" s="13">
        <f>[2]교비지출!D75</f>
        <v>0</v>
      </c>
      <c r="E78" s="175">
        <v>0</v>
      </c>
      <c r="F78" s="103"/>
      <c r="G78" s="13">
        <f>E78</f>
        <v>0</v>
      </c>
      <c r="H78" s="13">
        <v>20000</v>
      </c>
      <c r="I78" s="13" t="str">
        <f>IF(G78&gt;H78,G78-H78," ")</f>
        <v xml:space="preserve"> </v>
      </c>
      <c r="J78" s="135">
        <f>IF(H78&gt;G78,H78-G78," ")</f>
        <v>20000</v>
      </c>
      <c r="K78" s="6"/>
      <c r="L78" s="6"/>
      <c r="M78" s="6"/>
    </row>
    <row r="79" spans="1:13" ht="30.6" customHeight="1" x14ac:dyDescent="0.15">
      <c r="A79" s="24"/>
      <c r="B79" s="23"/>
      <c r="C79" s="103" t="s">
        <v>385</v>
      </c>
      <c r="D79" s="13">
        <f>[2]교비지출!D76</f>
        <v>0</v>
      </c>
      <c r="E79" s="175">
        <v>7000</v>
      </c>
      <c r="F79" s="103"/>
      <c r="G79" s="13">
        <f>[2]교비지출!G76</f>
        <v>7000</v>
      </c>
      <c r="H79" s="13">
        <f>[2]교비지출!H76</f>
        <v>320000</v>
      </c>
      <c r="I79" s="13" t="str">
        <f t="shared" ref="I79:I92" si="6">IF(G79&gt;H79,G79-H79," ")</f>
        <v xml:space="preserve"> </v>
      </c>
      <c r="J79" s="135">
        <f t="shared" ref="J79:J92" si="7">IF(H79&gt;G79,H79-G79," ")</f>
        <v>313000</v>
      </c>
      <c r="K79" s="6"/>
      <c r="L79" s="6"/>
      <c r="M79" s="6"/>
    </row>
    <row r="80" spans="1:13" ht="30.6" customHeight="1" x14ac:dyDescent="0.15">
      <c r="A80" s="24"/>
      <c r="B80" s="30"/>
      <c r="C80" s="69" t="s">
        <v>196</v>
      </c>
      <c r="D80" s="70">
        <f>[2]교비지출!D77</f>
        <v>0</v>
      </c>
      <c r="E80" s="159">
        <v>15000</v>
      </c>
      <c r="F80" s="69"/>
      <c r="G80" s="70">
        <f>E80</f>
        <v>15000</v>
      </c>
      <c r="H80" s="70">
        <v>30000</v>
      </c>
      <c r="I80" s="70" t="str">
        <f t="shared" si="6"/>
        <v xml:space="preserve"> </v>
      </c>
      <c r="J80" s="161">
        <f t="shared" si="7"/>
        <v>15000</v>
      </c>
      <c r="K80" s="6"/>
      <c r="L80" s="6"/>
      <c r="M80" s="6"/>
    </row>
    <row r="81" spans="1:13" ht="29.1" customHeight="1" x14ac:dyDescent="0.15">
      <c r="A81" s="43" t="s">
        <v>197</v>
      </c>
      <c r="B81" s="16"/>
      <c r="C81" s="15"/>
      <c r="D81" s="13">
        <f>SUM(D82)</f>
        <v>3592000</v>
      </c>
      <c r="E81" s="131"/>
      <c r="F81" s="15"/>
      <c r="G81" s="13">
        <f>SUM(G82)</f>
        <v>3592000</v>
      </c>
      <c r="H81" s="13">
        <f>SUM(H82)</f>
        <v>3800000</v>
      </c>
      <c r="I81" s="13" t="str">
        <f t="shared" si="6"/>
        <v xml:space="preserve"> </v>
      </c>
      <c r="J81" s="135">
        <f t="shared" si="7"/>
        <v>208000</v>
      </c>
      <c r="K81" s="6"/>
      <c r="L81" s="6"/>
      <c r="M81" s="6"/>
    </row>
    <row r="82" spans="1:13" ht="29.1" customHeight="1" x14ac:dyDescent="0.15">
      <c r="A82" s="176"/>
      <c r="B82" s="22" t="s">
        <v>198</v>
      </c>
      <c r="C82" s="22"/>
      <c r="D82" s="80">
        <f>SUM(D83:D87)</f>
        <v>3592000</v>
      </c>
      <c r="E82" s="132"/>
      <c r="F82" s="22"/>
      <c r="G82" s="80">
        <f>SUM(G83:G87)</f>
        <v>3592000</v>
      </c>
      <c r="H82" s="80">
        <f>SUM(H83:H87)</f>
        <v>3800000</v>
      </c>
      <c r="I82" s="80" t="str">
        <f t="shared" si="6"/>
        <v xml:space="preserve"> </v>
      </c>
      <c r="J82" s="162">
        <f t="shared" si="7"/>
        <v>208000</v>
      </c>
      <c r="K82" s="6"/>
      <c r="L82" s="6"/>
      <c r="M82" s="6"/>
    </row>
    <row r="83" spans="1:13" ht="29.1" customHeight="1" thickBot="1" x14ac:dyDescent="0.2">
      <c r="A83" s="11"/>
      <c r="B83" s="101"/>
      <c r="C83" s="37" t="s">
        <v>199</v>
      </c>
      <c r="D83" s="8">
        <v>0</v>
      </c>
      <c r="E83" s="147"/>
      <c r="F83" s="37"/>
      <c r="G83" s="8">
        <f>D83</f>
        <v>0</v>
      </c>
      <c r="H83" s="8">
        <f>E83</f>
        <v>0</v>
      </c>
      <c r="I83" s="8" t="str">
        <f t="shared" si="6"/>
        <v xml:space="preserve"> </v>
      </c>
      <c r="J83" s="148" t="str">
        <f t="shared" si="7"/>
        <v xml:space="preserve"> </v>
      </c>
      <c r="K83" s="6"/>
      <c r="L83" s="6"/>
      <c r="M83" s="6"/>
    </row>
    <row r="84" spans="1:13" ht="29.1" customHeight="1" x14ac:dyDescent="0.15">
      <c r="A84" s="104"/>
      <c r="B84" s="79"/>
      <c r="C84" s="23" t="s">
        <v>200</v>
      </c>
      <c r="D84" s="19">
        <v>88000</v>
      </c>
      <c r="E84" s="149"/>
      <c r="F84" s="23"/>
      <c r="G84" s="19">
        <f>D84</f>
        <v>88000</v>
      </c>
      <c r="H84" s="19">
        <v>135000</v>
      </c>
      <c r="I84" s="19" t="str">
        <f t="shared" si="6"/>
        <v xml:space="preserve"> </v>
      </c>
      <c r="J84" s="133">
        <f>IF(H84&gt;G84,H84-G84," ")</f>
        <v>47000</v>
      </c>
      <c r="K84" s="6"/>
      <c r="L84" s="6"/>
      <c r="M84" s="6"/>
    </row>
    <row r="85" spans="1:13" ht="29.1" customHeight="1" x14ac:dyDescent="0.15">
      <c r="A85" s="104"/>
      <c r="B85" s="79"/>
      <c r="C85" s="15" t="s">
        <v>202</v>
      </c>
      <c r="D85" s="13">
        <v>20000</v>
      </c>
      <c r="E85" s="131"/>
      <c r="F85" s="15"/>
      <c r="G85" s="13">
        <f>D85</f>
        <v>20000</v>
      </c>
      <c r="H85" s="13">
        <v>20000</v>
      </c>
      <c r="I85" s="13" t="str">
        <f t="shared" si="6"/>
        <v xml:space="preserve"> </v>
      </c>
      <c r="J85" s="135" t="str">
        <f t="shared" si="7"/>
        <v xml:space="preserve"> </v>
      </c>
      <c r="K85" s="6"/>
      <c r="L85" s="6"/>
      <c r="M85" s="6"/>
    </row>
    <row r="86" spans="1:13" ht="29.1" customHeight="1" x14ac:dyDescent="0.15">
      <c r="A86" s="104"/>
      <c r="B86" s="79"/>
      <c r="C86" s="15" t="s">
        <v>204</v>
      </c>
      <c r="D86" s="13">
        <v>50000</v>
      </c>
      <c r="E86" s="131"/>
      <c r="F86" s="15"/>
      <c r="G86" s="13">
        <v>50000</v>
      </c>
      <c r="H86" s="13">
        <v>45000</v>
      </c>
      <c r="I86" s="13">
        <f t="shared" si="6"/>
        <v>5000</v>
      </c>
      <c r="J86" s="135" t="str">
        <f t="shared" si="7"/>
        <v xml:space="preserve"> </v>
      </c>
      <c r="K86" s="6"/>
      <c r="L86" s="6"/>
      <c r="M86" s="6"/>
    </row>
    <row r="87" spans="1:13" ht="29.1" customHeight="1" x14ac:dyDescent="0.15">
      <c r="A87" s="106"/>
      <c r="B87" s="77"/>
      <c r="C87" s="33" t="s">
        <v>206</v>
      </c>
      <c r="D87" s="26">
        <v>3434000</v>
      </c>
      <c r="E87" s="136"/>
      <c r="F87" s="33"/>
      <c r="G87" s="26">
        <f>SUM(D87,E87)</f>
        <v>3434000</v>
      </c>
      <c r="H87" s="26">
        <v>3600000</v>
      </c>
      <c r="I87" s="26" t="str">
        <f t="shared" si="6"/>
        <v xml:space="preserve"> </v>
      </c>
      <c r="J87" s="130">
        <f t="shared" si="7"/>
        <v>166000</v>
      </c>
      <c r="K87" s="6"/>
      <c r="L87" s="6"/>
      <c r="M87" s="6"/>
    </row>
    <row r="88" spans="1:13" ht="29.1" customHeight="1" x14ac:dyDescent="0.15">
      <c r="A88" s="107" t="s">
        <v>208</v>
      </c>
      <c r="B88" s="108"/>
      <c r="C88" s="15"/>
      <c r="D88" s="13">
        <v>0</v>
      </c>
      <c r="E88" s="131"/>
      <c r="F88" s="15"/>
      <c r="G88" s="13">
        <v>0</v>
      </c>
      <c r="H88" s="13">
        <v>0</v>
      </c>
      <c r="I88" s="13" t="str">
        <f t="shared" si="6"/>
        <v xml:space="preserve"> </v>
      </c>
      <c r="J88" s="135" t="str">
        <f t="shared" si="7"/>
        <v xml:space="preserve"> </v>
      </c>
      <c r="K88" s="6"/>
      <c r="L88" s="6"/>
      <c r="M88" s="6"/>
    </row>
    <row r="89" spans="1:13" ht="29.1" customHeight="1" x14ac:dyDescent="0.15">
      <c r="A89" s="109"/>
      <c r="B89" s="110" t="s">
        <v>209</v>
      </c>
      <c r="C89" s="33"/>
      <c r="D89" s="26">
        <v>0</v>
      </c>
      <c r="E89" s="136"/>
      <c r="F89" s="33"/>
      <c r="G89" s="26">
        <v>0</v>
      </c>
      <c r="H89" s="26">
        <v>0</v>
      </c>
      <c r="I89" s="26" t="str">
        <f t="shared" si="6"/>
        <v xml:space="preserve"> </v>
      </c>
      <c r="J89" s="130" t="str">
        <f t="shared" si="7"/>
        <v xml:space="preserve"> </v>
      </c>
      <c r="K89" s="6"/>
      <c r="L89" s="6"/>
      <c r="M89" s="6"/>
    </row>
    <row r="90" spans="1:13" ht="29.1" customHeight="1" x14ac:dyDescent="0.15">
      <c r="A90" s="111"/>
      <c r="B90" s="112"/>
      <c r="C90" s="15" t="s">
        <v>386</v>
      </c>
      <c r="D90" s="13">
        <v>0</v>
      </c>
      <c r="E90" s="131"/>
      <c r="F90" s="15"/>
      <c r="G90" s="13">
        <v>0</v>
      </c>
      <c r="H90" s="13">
        <v>0</v>
      </c>
      <c r="I90" s="13">
        <v>0</v>
      </c>
      <c r="J90" s="135" t="str">
        <f t="shared" si="7"/>
        <v xml:space="preserve"> </v>
      </c>
      <c r="K90" s="6"/>
      <c r="L90" s="6"/>
      <c r="M90" s="6"/>
    </row>
    <row r="91" spans="1:13" ht="29.1" customHeight="1" thickBot="1" x14ac:dyDescent="0.2">
      <c r="A91" s="113" t="s">
        <v>211</v>
      </c>
      <c r="B91" s="304" t="s">
        <v>212</v>
      </c>
      <c r="C91" s="304"/>
      <c r="D91" s="114">
        <v>0</v>
      </c>
      <c r="E91" s="177"/>
      <c r="F91" s="42"/>
      <c r="G91" s="114">
        <v>0</v>
      </c>
      <c r="H91" s="114">
        <v>0</v>
      </c>
      <c r="I91" s="13" t="str">
        <f t="shared" si="6"/>
        <v xml:space="preserve"> </v>
      </c>
      <c r="J91" s="135" t="str">
        <f t="shared" si="7"/>
        <v xml:space="preserve"> </v>
      </c>
      <c r="K91" s="6"/>
      <c r="L91" s="6"/>
      <c r="M91" s="6"/>
    </row>
    <row r="92" spans="1:13" ht="29.1" customHeight="1" thickBot="1" x14ac:dyDescent="0.2">
      <c r="A92" s="336" t="s">
        <v>213</v>
      </c>
      <c r="B92" s="337"/>
      <c r="C92" s="338"/>
      <c r="D92" s="178">
        <f>SUM(D7,D25,D53,D67,D73,D76,D81,D88,D91)</f>
        <v>8603000</v>
      </c>
      <c r="E92" s="179">
        <f>SUM(E7,E25,E53,E70,E73,E76,E91)</f>
        <v>1682000</v>
      </c>
      <c r="F92" s="180">
        <f>SUM(F70)</f>
        <v>1500000</v>
      </c>
      <c r="G92" s="178">
        <f>SUM(G7,G25,G53,G67,G70,G73,G76,G81,G88,G91)</f>
        <v>8794000</v>
      </c>
      <c r="H92" s="178">
        <f>SUM(H7,H25,H53,H67,H70,H73,H76,H81,H88,H91)</f>
        <v>9300000</v>
      </c>
      <c r="I92" s="178" t="str">
        <f t="shared" si="6"/>
        <v xml:space="preserve"> </v>
      </c>
      <c r="J92" s="181">
        <f t="shared" si="7"/>
        <v>506000</v>
      </c>
      <c r="K92" s="6"/>
      <c r="L92" s="6"/>
      <c r="M92" s="6"/>
    </row>
    <row r="93" spans="1:13" ht="30" customHeight="1" x14ac:dyDescent="0.15">
      <c r="A93" s="6"/>
      <c r="B93" s="6"/>
      <c r="C93" s="6"/>
      <c r="D93" s="6"/>
      <c r="E93" s="125"/>
      <c r="F93" s="6"/>
      <c r="G93" s="6"/>
      <c r="H93" s="6"/>
      <c r="I93" s="6"/>
      <c r="J93" s="6"/>
      <c r="K93" s="6"/>
      <c r="L93" s="6"/>
      <c r="M93" s="6"/>
    </row>
  </sheetData>
  <sheetProtection password="CC3D" sheet="1" objects="1" scenarios="1"/>
  <mergeCells count="29">
    <mergeCell ref="A92:C92"/>
    <mergeCell ref="B58:B63"/>
    <mergeCell ref="A61:A63"/>
    <mergeCell ref="A68:A69"/>
    <mergeCell ref="A71:A72"/>
    <mergeCell ref="A74:A75"/>
    <mergeCell ref="B91:C91"/>
    <mergeCell ref="A56:A57"/>
    <mergeCell ref="I5:J5"/>
    <mergeCell ref="B13:B14"/>
    <mergeCell ref="A20:A23"/>
    <mergeCell ref="B20:B24"/>
    <mergeCell ref="A26:A27"/>
    <mergeCell ref="B27:B28"/>
    <mergeCell ref="A37:A38"/>
    <mergeCell ref="B37:B38"/>
    <mergeCell ref="A40:A41"/>
    <mergeCell ref="B40:B41"/>
    <mergeCell ref="B45:B47"/>
    <mergeCell ref="A1:J1"/>
    <mergeCell ref="A2:J2"/>
    <mergeCell ref="A3:J3"/>
    <mergeCell ref="I4:J4"/>
    <mergeCell ref="A5:C5"/>
    <mergeCell ref="D5:D6"/>
    <mergeCell ref="E5:E6"/>
    <mergeCell ref="F5:F6"/>
    <mergeCell ref="G5:G6"/>
    <mergeCell ref="H5:H6"/>
  </mergeCells>
  <phoneticPr fontId="3" type="noConversion"/>
  <printOptions horizontalCentered="1"/>
  <pageMargins left="0.15748031496062992" right="0.15748031496062992" top="0.43307086614173229" bottom="0.39370078740157483" header="0.19685039370078741" footer="0.15748031496062992"/>
  <pageSetup paperSize="9" firstPageNumber="4" orientation="landscape" useFirstPageNumber="1" horizontalDpi="300" verticalDpi="300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9</vt:i4>
      </vt:variant>
    </vt:vector>
  </HeadingPairs>
  <TitlesOfParts>
    <vt:vector size="18" baseType="lpstr">
      <vt:lpstr>법인수입</vt:lpstr>
      <vt:lpstr>법인지출</vt:lpstr>
      <vt:lpstr>등록금회계수입</vt:lpstr>
      <vt:lpstr>등록금회계지출</vt:lpstr>
      <vt:lpstr>기금회계수입</vt:lpstr>
      <vt:lpstr>기금회계지출</vt:lpstr>
      <vt:lpstr>교비수입 (4)</vt:lpstr>
      <vt:lpstr>교비지출 (4)</vt:lpstr>
      <vt:lpstr>Sheet1</vt:lpstr>
      <vt:lpstr>'교비수입 (4)'!Print_Area</vt:lpstr>
      <vt:lpstr>'교비수입 (4)'!Print_Titles</vt:lpstr>
      <vt:lpstr>'교비지출 (4)'!Print_Titles</vt:lpstr>
      <vt:lpstr>기금회계수입!Print_Titles</vt:lpstr>
      <vt:lpstr>기금회계지출!Print_Titles</vt:lpstr>
      <vt:lpstr>등록금회계수입!Print_Titles</vt:lpstr>
      <vt:lpstr>등록금회계지출!Print_Titles</vt:lpstr>
      <vt:lpstr>법인수입!Print_Titles</vt:lpstr>
      <vt:lpstr>법인지출!Print_Titles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2013-06-11T01:06:41Z</dcterms:created>
  <dcterms:modified xsi:type="dcterms:W3CDTF">2013-06-11T01:35:32Z</dcterms:modified>
</cp:coreProperties>
</file>