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" yWindow="75" windowWidth="2025" windowHeight="1260" firstSheet="4" activeTab="6"/>
  </bookViews>
  <sheets>
    <sheet name="XXXXXX" sheetId="7" state="veryHidden" r:id="rId1"/>
    <sheet name="2011법인추경수입" sheetId="22" r:id="rId2"/>
    <sheet name="2011법인추경지출" sheetId="23" r:id="rId3"/>
    <sheet name="2012법인예산수입" sheetId="14" r:id="rId4"/>
    <sheet name="2012법인예산지출" sheetId="15" r:id="rId5"/>
    <sheet name="2012교비예산수입" sheetId="24" r:id="rId6"/>
    <sheet name="2012교비예산지출" sheetId="25" r:id="rId7"/>
  </sheets>
  <externalReferences>
    <externalReference r:id="rId8"/>
    <externalReference r:id="rId9"/>
  </externalReferences>
  <definedNames>
    <definedName name="_xlnm.Print_Titles" localSheetId="2">'2011법인추경지출'!$3:$4</definedName>
    <definedName name="_xlnm.Print_Titles" localSheetId="6">'2012교비예산지출'!$2:$3</definedName>
    <definedName name="_xlnm.Print_Titles" localSheetId="4">'2012법인예산지출'!$2:$3</definedName>
  </definedNames>
  <calcPr calcId="145621"/>
</workbook>
</file>

<file path=xl/calcChain.xml><?xml version="1.0" encoding="utf-8"?>
<calcChain xmlns="http://schemas.openxmlformats.org/spreadsheetml/2006/main">
  <c r="I87" i="25" l="1"/>
  <c r="I86" i="25"/>
  <c r="H85" i="25"/>
  <c r="G85" i="25"/>
  <c r="I85" i="25" s="1"/>
  <c r="D85" i="25"/>
  <c r="H84" i="25"/>
  <c r="G84" i="25"/>
  <c r="I84" i="25" s="1"/>
  <c r="D84" i="25"/>
  <c r="I83" i="25"/>
  <c r="G83" i="25"/>
  <c r="I82" i="25"/>
  <c r="G82" i="25"/>
  <c r="I81" i="25"/>
  <c r="G81" i="25"/>
  <c r="I80" i="25"/>
  <c r="G80" i="25"/>
  <c r="I79" i="25"/>
  <c r="G79" i="25"/>
  <c r="H78" i="25"/>
  <c r="G78" i="25"/>
  <c r="I78" i="25" s="1"/>
  <c r="D78" i="25"/>
  <c r="H77" i="25"/>
  <c r="G77" i="25"/>
  <c r="I77" i="25" s="1"/>
  <c r="D77" i="25"/>
  <c r="I76" i="25"/>
  <c r="I75" i="25"/>
  <c r="D75" i="25"/>
  <c r="G74" i="25"/>
  <c r="I74" i="25" s="1"/>
  <c r="G73" i="25"/>
  <c r="I72" i="25"/>
  <c r="G72" i="25"/>
  <c r="H71" i="25"/>
  <c r="G71" i="25"/>
  <c r="G70" i="25" s="1"/>
  <c r="I70" i="25" s="1"/>
  <c r="E71" i="25"/>
  <c r="D71" i="25"/>
  <c r="D70" i="25" s="1"/>
  <c r="H70" i="25"/>
  <c r="E70" i="25"/>
  <c r="I69" i="25"/>
  <c r="G69" i="25"/>
  <c r="H68" i="25"/>
  <c r="G68" i="25"/>
  <c r="G67" i="25" s="1"/>
  <c r="I67" i="25" s="1"/>
  <c r="E68" i="25"/>
  <c r="D68" i="25"/>
  <c r="D67" i="25" s="1"/>
  <c r="H67" i="25"/>
  <c r="E67" i="25"/>
  <c r="H65" i="25"/>
  <c r="G65" i="25"/>
  <c r="E65" i="25"/>
  <c r="D65" i="25"/>
  <c r="H64" i="25"/>
  <c r="G64" i="25"/>
  <c r="E64" i="25"/>
  <c r="D64" i="25"/>
  <c r="I63" i="25"/>
  <c r="I62" i="25"/>
  <c r="H61" i="25"/>
  <c r="G61" i="25"/>
  <c r="I61" i="25" s="1"/>
  <c r="D61" i="25"/>
  <c r="I60" i="25"/>
  <c r="G60" i="25"/>
  <c r="I59" i="25"/>
  <c r="G59" i="25"/>
  <c r="I58" i="25"/>
  <c r="G58" i="25"/>
  <c r="I57" i="25"/>
  <c r="G57" i="25"/>
  <c r="I56" i="25"/>
  <c r="G56" i="25"/>
  <c r="G55" i="25"/>
  <c r="I55" i="25" s="1"/>
  <c r="H54" i="25"/>
  <c r="G54" i="25"/>
  <c r="I54" i="25" s="1"/>
  <c r="E54" i="25"/>
  <c r="D54" i="25"/>
  <c r="G53" i="25"/>
  <c r="I53" i="25" s="1"/>
  <c r="G52" i="25"/>
  <c r="I52" i="25" s="1"/>
  <c r="H51" i="25"/>
  <c r="D51" i="25"/>
  <c r="D50" i="25" s="1"/>
  <c r="H50" i="25"/>
  <c r="H88" i="25" s="1"/>
  <c r="E50" i="25"/>
  <c r="E88" i="25" s="1"/>
  <c r="I49" i="25"/>
  <c r="G49" i="25"/>
  <c r="G48" i="25"/>
  <c r="I48" i="25" s="1"/>
  <c r="G47" i="25"/>
  <c r="I47" i="25" s="1"/>
  <c r="G46" i="25"/>
  <c r="I46" i="25" s="1"/>
  <c r="G45" i="25"/>
  <c r="I45" i="25" s="1"/>
  <c r="G44" i="25"/>
  <c r="I44" i="25" s="1"/>
  <c r="G43" i="25"/>
  <c r="I43" i="25" s="1"/>
  <c r="G42" i="25"/>
  <c r="I42" i="25" s="1"/>
  <c r="G41" i="25"/>
  <c r="I41" i="25" s="1"/>
  <c r="G40" i="25"/>
  <c r="I40" i="25" s="1"/>
  <c r="D40" i="25"/>
  <c r="I39" i="25"/>
  <c r="G39" i="25"/>
  <c r="I38" i="25"/>
  <c r="G38" i="25"/>
  <c r="I37" i="25"/>
  <c r="G37" i="25"/>
  <c r="I36" i="25"/>
  <c r="G36" i="25"/>
  <c r="I35" i="25"/>
  <c r="G35" i="25"/>
  <c r="G34" i="25"/>
  <c r="I34" i="25" s="1"/>
  <c r="G33" i="25"/>
  <c r="I33" i="25" s="1"/>
  <c r="G32" i="25"/>
  <c r="I32" i="25" s="1"/>
  <c r="G31" i="25"/>
  <c r="I31" i="25" s="1"/>
  <c r="G30" i="25"/>
  <c r="I30" i="25" s="1"/>
  <c r="D30" i="25"/>
  <c r="G29" i="25"/>
  <c r="I29" i="25" s="1"/>
  <c r="G28" i="25"/>
  <c r="I28" i="25" s="1"/>
  <c r="G27" i="25"/>
  <c r="I27" i="25" s="1"/>
  <c r="G26" i="25"/>
  <c r="I26" i="25" s="1"/>
  <c r="G25" i="25"/>
  <c r="I25" i="25" s="1"/>
  <c r="G24" i="25"/>
  <c r="I24" i="25" s="1"/>
  <c r="G23" i="25"/>
  <c r="I23" i="25" s="1"/>
  <c r="D23" i="25"/>
  <c r="G22" i="25"/>
  <c r="I22" i="25" s="1"/>
  <c r="D22" i="25"/>
  <c r="G21" i="25"/>
  <c r="I21" i="25" s="1"/>
  <c r="G20" i="25"/>
  <c r="I20" i="25" s="1"/>
  <c r="G19" i="25"/>
  <c r="I19" i="25" s="1"/>
  <c r="G18" i="25"/>
  <c r="I18" i="25" s="1"/>
  <c r="G17" i="25"/>
  <c r="I17" i="25" s="1"/>
  <c r="G16" i="25"/>
  <c r="I16" i="25" s="1"/>
  <c r="G15" i="25"/>
  <c r="I15" i="25" s="1"/>
  <c r="G14" i="25"/>
  <c r="I14" i="25" s="1"/>
  <c r="D14" i="25"/>
  <c r="G13" i="25"/>
  <c r="I13" i="25" s="1"/>
  <c r="G12" i="25"/>
  <c r="I12" i="25" s="1"/>
  <c r="G11" i="25"/>
  <c r="I11" i="25" s="1"/>
  <c r="G10" i="25"/>
  <c r="I10" i="25" s="1"/>
  <c r="G9" i="25"/>
  <c r="I9" i="25" s="1"/>
  <c r="G8" i="25"/>
  <c r="I8" i="25" s="1"/>
  <c r="G7" i="25"/>
  <c r="I7" i="25" s="1"/>
  <c r="G6" i="25"/>
  <c r="I6" i="25" s="1"/>
  <c r="G5" i="25"/>
  <c r="I5" i="25" s="1"/>
  <c r="D5" i="25"/>
  <c r="G4" i="25"/>
  <c r="I4" i="25" s="1"/>
  <c r="D4" i="25"/>
  <c r="D88" i="25" s="1"/>
  <c r="G88" i="25" s="1"/>
  <c r="I88" i="25" s="1"/>
  <c r="F43" i="24"/>
  <c r="G42" i="24"/>
  <c r="I42" i="24" s="1"/>
  <c r="I41" i="24"/>
  <c r="I40" i="24"/>
  <c r="G40" i="24"/>
  <c r="I39" i="24"/>
  <c r="H38" i="24"/>
  <c r="G38" i="24"/>
  <c r="I38" i="24" s="1"/>
  <c r="E38" i="24"/>
  <c r="H37" i="24"/>
  <c r="G37" i="24"/>
  <c r="I37" i="24" s="1"/>
  <c r="E37" i="24"/>
  <c r="G36" i="24"/>
  <c r="I36" i="24" s="1"/>
  <c r="H35" i="24"/>
  <c r="D35" i="24"/>
  <c r="G34" i="24"/>
  <c r="I34" i="24" s="1"/>
  <c r="H33" i="24"/>
  <c r="H32" i="24" s="1"/>
  <c r="E33" i="24"/>
  <c r="E32" i="24" s="1"/>
  <c r="D33" i="24"/>
  <c r="D32" i="24"/>
  <c r="G31" i="24"/>
  <c r="I31" i="24" s="1"/>
  <c r="G30" i="24"/>
  <c r="I30" i="24" s="1"/>
  <c r="H29" i="24"/>
  <c r="D29" i="24"/>
  <c r="G28" i="24"/>
  <c r="I28" i="24" s="1"/>
  <c r="G27" i="24"/>
  <c r="I27" i="24" s="1"/>
  <c r="H26" i="24"/>
  <c r="H23" i="24" s="1"/>
  <c r="D26" i="24"/>
  <c r="D23" i="24" s="1"/>
  <c r="I25" i="24"/>
  <c r="H24" i="24"/>
  <c r="G24" i="24"/>
  <c r="I24" i="24" s="1"/>
  <c r="D24" i="24"/>
  <c r="I22" i="24"/>
  <c r="G22" i="24"/>
  <c r="I20" i="24"/>
  <c r="G20" i="24"/>
  <c r="H19" i="24"/>
  <c r="G19" i="24"/>
  <c r="I19" i="24" s="1"/>
  <c r="D19" i="24"/>
  <c r="I18" i="24"/>
  <c r="G18" i="24"/>
  <c r="I17" i="24"/>
  <c r="G17" i="24"/>
  <c r="H16" i="24"/>
  <c r="G16" i="24"/>
  <c r="I16" i="24" s="1"/>
  <c r="E16" i="24"/>
  <c r="G14" i="24"/>
  <c r="I14" i="24" s="1"/>
  <c r="G13" i="24"/>
  <c r="I13" i="24" s="1"/>
  <c r="H12" i="24"/>
  <c r="G12" i="24"/>
  <c r="I12" i="24" s="1"/>
  <c r="E12" i="24"/>
  <c r="D12" i="24"/>
  <c r="H11" i="24"/>
  <c r="G11" i="24"/>
  <c r="I11" i="24" s="1"/>
  <c r="E11" i="24"/>
  <c r="E43" i="24" s="1"/>
  <c r="D11" i="24"/>
  <c r="G10" i="24"/>
  <c r="I10" i="24" s="1"/>
  <c r="H9" i="24"/>
  <c r="D9" i="24"/>
  <c r="G8" i="24"/>
  <c r="I8" i="24" s="1"/>
  <c r="G7" i="24"/>
  <c r="I7" i="24" s="1"/>
  <c r="H6" i="24"/>
  <c r="G6" i="24"/>
  <c r="I6" i="24" s="1"/>
  <c r="D6" i="24"/>
  <c r="H5" i="24"/>
  <c r="H43" i="24" s="1"/>
  <c r="D5" i="24"/>
  <c r="D43" i="24" s="1"/>
  <c r="G43" i="24" s="1"/>
  <c r="I43" i="24" s="1"/>
  <c r="I68" i="25" l="1"/>
  <c r="I71" i="25"/>
  <c r="G51" i="25"/>
  <c r="G9" i="24"/>
  <c r="G26" i="24"/>
  <c r="G29" i="24"/>
  <c r="I29" i="24" s="1"/>
  <c r="G33" i="24"/>
  <c r="G35" i="24"/>
  <c r="I35" i="24" s="1"/>
  <c r="I51" i="25" l="1"/>
  <c r="G50" i="25"/>
  <c r="I50" i="25" s="1"/>
  <c r="I33" i="24"/>
  <c r="G32" i="24"/>
  <c r="I32" i="24" s="1"/>
  <c r="I26" i="24"/>
  <c r="G23" i="24"/>
  <c r="I23" i="24" s="1"/>
  <c r="I9" i="24"/>
  <c r="G5" i="24"/>
  <c r="I5" i="24" s="1"/>
  <c r="D41" i="23" l="1"/>
  <c r="F37" i="23"/>
  <c r="F36" i="23"/>
  <c r="E35" i="23"/>
  <c r="D35" i="23"/>
  <c r="F35" i="23" s="1"/>
  <c r="F34" i="23"/>
  <c r="E33" i="23"/>
  <c r="D33" i="23"/>
  <c r="D32" i="23" s="1"/>
  <c r="F32" i="23" s="1"/>
  <c r="E32" i="23"/>
  <c r="F31" i="23"/>
  <c r="E30" i="23"/>
  <c r="E29" i="23" s="1"/>
  <c r="D30" i="23"/>
  <c r="F30" i="23" s="1"/>
  <c r="D29" i="23"/>
  <c r="F29" i="23" s="1"/>
  <c r="F28" i="23"/>
  <c r="F27" i="23"/>
  <c r="D26" i="23"/>
  <c r="F26" i="23" s="1"/>
  <c r="E25" i="23"/>
  <c r="F24" i="23"/>
  <c r="F23" i="23"/>
  <c r="F22" i="23"/>
  <c r="F21" i="23"/>
  <c r="F20" i="23"/>
  <c r="F19" i="23"/>
  <c r="E18" i="23"/>
  <c r="D18" i="23"/>
  <c r="F18" i="23" s="1"/>
  <c r="F17" i="23"/>
  <c r="F16" i="23"/>
  <c r="F15" i="23"/>
  <c r="F14" i="23"/>
  <c r="F13" i="23"/>
  <c r="E12" i="23"/>
  <c r="D12" i="23"/>
  <c r="F12" i="23" s="1"/>
  <c r="F11" i="23"/>
  <c r="F10" i="23"/>
  <c r="E9" i="23"/>
  <c r="E8" i="23" s="1"/>
  <c r="D9" i="23"/>
  <c r="F9" i="23" s="1"/>
  <c r="D8" i="23"/>
  <c r="F8" i="23" s="1"/>
  <c r="F7" i="23"/>
  <c r="E6" i="23"/>
  <c r="D6" i="23"/>
  <c r="D5" i="23" s="1"/>
  <c r="E5" i="23"/>
  <c r="E38" i="23" s="1"/>
  <c r="F17" i="22"/>
  <c r="F16" i="22"/>
  <c r="E15" i="22"/>
  <c r="D15" i="22"/>
  <c r="F15" i="22" s="1"/>
  <c r="F14" i="22"/>
  <c r="E13" i="22"/>
  <c r="D13" i="22"/>
  <c r="F13" i="22" s="1"/>
  <c r="F12" i="22"/>
  <c r="E11" i="22"/>
  <c r="D11" i="22"/>
  <c r="D10" i="22" s="1"/>
  <c r="F10" i="22" s="1"/>
  <c r="E10" i="22"/>
  <c r="F9" i="22"/>
  <c r="F8" i="22"/>
  <c r="F7" i="22"/>
  <c r="E6" i="22"/>
  <c r="E5" i="22" s="1"/>
  <c r="E18" i="22" s="1"/>
  <c r="D6" i="22"/>
  <c r="F6" i="22" s="1"/>
  <c r="D5" i="22"/>
  <c r="D18" i="22" s="1"/>
  <c r="F18" i="22" s="1"/>
  <c r="D38" i="23" l="1"/>
  <c r="F38" i="23" s="1"/>
  <c r="F5" i="23"/>
  <c r="F6" i="23"/>
  <c r="F33" i="23"/>
  <c r="D25" i="23"/>
  <c r="F25" i="23" s="1"/>
  <c r="F5" i="22"/>
  <c r="F11" i="22"/>
  <c r="D42" i="23" l="1"/>
  <c r="D17" i="15"/>
  <c r="E6" i="14"/>
  <c r="F9" i="14"/>
  <c r="F18" i="15" l="1"/>
  <c r="F23" i="15"/>
  <c r="E34" i="15" l="1"/>
  <c r="E32" i="15"/>
  <c r="E29" i="15"/>
  <c r="E28" i="15" s="1"/>
  <c r="E24" i="15"/>
  <c r="E17" i="15"/>
  <c r="F17" i="15" s="1"/>
  <c r="E11" i="15"/>
  <c r="E8" i="15"/>
  <c r="E5" i="15"/>
  <c r="E4" i="15" s="1"/>
  <c r="E15" i="14"/>
  <c r="E13" i="14"/>
  <c r="E11" i="14"/>
  <c r="E10" i="14"/>
  <c r="E5" i="14"/>
  <c r="E18" i="14" s="1"/>
  <c r="F6" i="15"/>
  <c r="F9" i="15"/>
  <c r="F10" i="15"/>
  <c r="F12" i="15"/>
  <c r="F13" i="15"/>
  <c r="F14" i="15"/>
  <c r="F15" i="15"/>
  <c r="F16" i="15"/>
  <c r="F19" i="15"/>
  <c r="F20" i="15"/>
  <c r="F21" i="15"/>
  <c r="F22" i="15"/>
  <c r="F26" i="15"/>
  <c r="F27" i="15"/>
  <c r="F30" i="15"/>
  <c r="F33" i="15"/>
  <c r="F35" i="15"/>
  <c r="F36" i="15"/>
  <c r="D34" i="15"/>
  <c r="F34" i="15" s="1"/>
  <c r="D32" i="15"/>
  <c r="F32" i="15" s="1"/>
  <c r="D5" i="15"/>
  <c r="F5" i="15" s="1"/>
  <c r="D29" i="15"/>
  <c r="D28" i="15" s="1"/>
  <c r="D25" i="15"/>
  <c r="D24" i="15" s="1"/>
  <c r="D11" i="15"/>
  <c r="F11" i="15" s="1"/>
  <c r="D8" i="15"/>
  <c r="F7" i="14"/>
  <c r="F8" i="14"/>
  <c r="F12" i="14"/>
  <c r="F14" i="14"/>
  <c r="F16" i="14"/>
  <c r="F17" i="14"/>
  <c r="D15" i="14"/>
  <c r="D13" i="14"/>
  <c r="F13" i="14" s="1"/>
  <c r="D11" i="14"/>
  <c r="F11" i="14" s="1"/>
  <c r="D6" i="14"/>
  <c r="F6" i="14" s="1"/>
  <c r="F15" i="14"/>
  <c r="D7" i="15" l="1"/>
  <c r="D31" i="15"/>
  <c r="D37" i="15" s="1"/>
  <c r="F8" i="15"/>
  <c r="E31" i="15"/>
  <c r="E37" i="15" s="1"/>
  <c r="F25" i="15"/>
  <c r="F29" i="15"/>
  <c r="D10" i="14"/>
  <c r="F10" i="14" s="1"/>
  <c r="D5" i="14"/>
  <c r="D18" i="14" s="1"/>
  <c r="E7" i="15"/>
  <c r="F28" i="15"/>
  <c r="F24" i="15"/>
  <c r="F31" i="15"/>
  <c r="D4" i="15"/>
  <c r="F5" i="14" l="1"/>
  <c r="D40" i="15"/>
  <c r="D41" i="15" s="1"/>
  <c r="F7" i="15"/>
  <c r="F4" i="15"/>
  <c r="F18" i="14" l="1"/>
  <c r="F37" i="15"/>
</calcChain>
</file>

<file path=xl/sharedStrings.xml><?xml version="1.0" encoding="utf-8"?>
<sst xmlns="http://schemas.openxmlformats.org/spreadsheetml/2006/main" count="319" uniqueCount="239">
  <si>
    <t>비 고</t>
    <phoneticPr fontId="4" type="noConversion"/>
  </si>
  <si>
    <r>
      <t>1. 수입의 부(</t>
    </r>
    <r>
      <rPr>
        <sz val="11"/>
        <color indexed="8"/>
        <rFont val="굴림체"/>
        <family val="3"/>
        <charset val="129"/>
      </rPr>
      <t>단위: 1,000원)                                      학교법인 대구신학원</t>
    </r>
    <phoneticPr fontId="4" type="noConversion"/>
  </si>
  <si>
    <t>과 목</t>
  </si>
  <si>
    <t>증감액</t>
  </si>
  <si>
    <t>관</t>
  </si>
  <si>
    <t>항</t>
  </si>
  <si>
    <t>목</t>
  </si>
  <si>
    <t>기 부 금</t>
    <phoneticPr fontId="4" type="noConversion"/>
  </si>
  <si>
    <t>교회,노회,이사</t>
    <phoneticPr fontId="4" type="noConversion"/>
  </si>
  <si>
    <t>발전기금,장학기금</t>
    <phoneticPr fontId="4" type="noConversion"/>
  </si>
  <si>
    <t>예금이자 
수입</t>
    <phoneticPr fontId="4" type="noConversion"/>
  </si>
  <si>
    <t>예금이자</t>
  </si>
  <si>
    <t>잡 수 입</t>
    <phoneticPr fontId="4" type="noConversion"/>
  </si>
  <si>
    <t>수익재산 
수입</t>
    <phoneticPr fontId="4" type="noConversion"/>
  </si>
  <si>
    <t>임대료 수입</t>
  </si>
  <si>
    <t>미사용 전기이월자금</t>
  </si>
  <si>
    <t>자금수입총계</t>
  </si>
  <si>
    <r>
      <t>2. 지출의 부(</t>
    </r>
    <r>
      <rPr>
        <sz val="11"/>
        <color indexed="8"/>
        <rFont val="굴림체"/>
        <family val="3"/>
        <charset val="129"/>
      </rPr>
      <t>단위: 1,000원)                                   학교법인 대구신학원</t>
    </r>
    <phoneticPr fontId="4" type="noConversion"/>
  </si>
  <si>
    <t>보수</t>
  </si>
  <si>
    <t>직원보수</t>
  </si>
  <si>
    <t>관리운영비</t>
  </si>
  <si>
    <t>시설관리비</t>
  </si>
  <si>
    <t>건축물관리비</t>
  </si>
  <si>
    <t>건물수선비등</t>
  </si>
  <si>
    <t>보험료</t>
  </si>
  <si>
    <t>일반관리비</t>
  </si>
  <si>
    <t>여비교통비</t>
  </si>
  <si>
    <t>업무시,내빈</t>
  </si>
  <si>
    <t>소모품비</t>
  </si>
  <si>
    <t>통신비</t>
  </si>
  <si>
    <t>우편발송</t>
  </si>
  <si>
    <t>제세공과</t>
  </si>
  <si>
    <t>부가가치세, 재산세,
협회비</t>
    <phoneticPr fontId="4" type="noConversion"/>
  </si>
  <si>
    <t>지급수수료</t>
  </si>
  <si>
    <t>운영비</t>
  </si>
  <si>
    <t>교육훈련비</t>
  </si>
  <si>
    <t>일반용역비</t>
  </si>
  <si>
    <t>업무추진비</t>
  </si>
  <si>
    <t>회의비</t>
  </si>
  <si>
    <t>이사회, 기타회의</t>
    <phoneticPr fontId="4" type="noConversion"/>
  </si>
  <si>
    <t>전출금</t>
  </si>
  <si>
    <t>경상비 전출금</t>
  </si>
  <si>
    <t>학교전출금</t>
    <phoneticPr fontId="4" type="noConversion"/>
  </si>
  <si>
    <t>법정부담금 
전출금</t>
    <phoneticPr fontId="4" type="noConversion"/>
  </si>
  <si>
    <t>연금,보험료법정부담</t>
    <phoneticPr fontId="4" type="noConversion"/>
  </si>
  <si>
    <t>예비비</t>
  </si>
  <si>
    <t>투자와 
기타자산지출</t>
    <phoneticPr fontId="4" type="noConversion"/>
  </si>
  <si>
    <t>투자자산지출</t>
  </si>
  <si>
    <t>수익용정기
예금 적립</t>
    <phoneticPr fontId="4" type="noConversion"/>
  </si>
  <si>
    <t>미사용 차기이월자금</t>
    <phoneticPr fontId="4" type="noConversion"/>
  </si>
  <si>
    <t>자금지출총계</t>
    <phoneticPr fontId="4" type="noConversion"/>
  </si>
  <si>
    <t>전입 및 
기부금수입</t>
    <phoneticPr fontId="4" type="noConversion"/>
  </si>
  <si>
    <t>교육외수입</t>
    <phoneticPr fontId="3" type="noConversion"/>
  </si>
  <si>
    <t>기타교육외
수입</t>
    <phoneticPr fontId="3" type="noConversion"/>
  </si>
  <si>
    <t>성암교회 월임대료,
토지임대료</t>
    <phoneticPr fontId="4" type="noConversion"/>
  </si>
  <si>
    <t>임의기금적립</t>
    <phoneticPr fontId="3" type="noConversion"/>
  </si>
  <si>
    <t>임의기타
기금적립</t>
    <phoneticPr fontId="3" type="noConversion"/>
  </si>
  <si>
    <t>신원보증보험료,건물화재</t>
    <phoneticPr fontId="4" type="noConversion"/>
  </si>
  <si>
    <t>감정평가, 소송비,
감사경비,법무사수수료</t>
    <phoneticPr fontId="4" type="noConversion"/>
  </si>
  <si>
    <t>집기류,전산용품,
사무용품</t>
    <phoneticPr fontId="3" type="noConversion"/>
  </si>
  <si>
    <t>2012예산</t>
    <phoneticPr fontId="3" type="noConversion"/>
  </si>
  <si>
    <t>복리후생비</t>
    <phoneticPr fontId="3" type="noConversion"/>
  </si>
  <si>
    <t>경조사비, 화환,업무성</t>
    <phoneticPr fontId="4" type="noConversion"/>
  </si>
  <si>
    <t>직원제수당</t>
    <phoneticPr fontId="3" type="noConversion"/>
  </si>
  <si>
    <t>기타운영비</t>
    <phoneticPr fontId="3" type="noConversion"/>
  </si>
  <si>
    <t>기타 운영상의 경비</t>
    <phoneticPr fontId="3" type="noConversion"/>
  </si>
  <si>
    <r>
      <t xml:space="preserve">2012학년도 법인일반업무회계  자금예산서 가안
</t>
    </r>
    <r>
      <rPr>
        <sz val="11"/>
        <color indexed="8"/>
        <rFont val="맑은 고딕"/>
        <family val="3"/>
        <charset val="129"/>
      </rPr>
      <t>(기간: 2011.3.1 - 2012.2.29)</t>
    </r>
    <phoneticPr fontId="4" type="noConversion"/>
  </si>
  <si>
    <t>각종 수수료,CMS수수료</t>
    <phoneticPr fontId="4" type="noConversion"/>
  </si>
  <si>
    <t>2011추경예산</t>
    <phoneticPr fontId="4" type="noConversion"/>
  </si>
  <si>
    <t>연구기부금</t>
    <phoneticPr fontId="3" type="noConversion"/>
  </si>
  <si>
    <t xml:space="preserve">지정기부금
</t>
    <phoneticPr fontId="4" type="noConversion"/>
  </si>
  <si>
    <t>일반기부금</t>
    <phoneticPr fontId="4" type="noConversion"/>
  </si>
  <si>
    <t>2012 예산</t>
    <phoneticPr fontId="3" type="noConversion"/>
  </si>
  <si>
    <r>
      <rPr>
        <u/>
        <sz val="14"/>
        <color theme="1"/>
        <rFont val="맑은 고딕"/>
        <family val="3"/>
        <charset val="129"/>
        <scheme val="minor"/>
      </rPr>
      <t>2011학년도 법인일반업무회계 추경 자금예산서</t>
    </r>
    <r>
      <rPr>
        <sz val="14"/>
        <color theme="1"/>
        <rFont val="맑은 고딕"/>
        <family val="3"/>
        <charset val="129"/>
        <scheme val="minor"/>
      </rPr>
      <t xml:space="preserve">
</t>
    </r>
    <r>
      <rPr>
        <sz val="11"/>
        <color indexed="8"/>
        <rFont val="맑은 고딕"/>
        <family val="3"/>
        <charset val="129"/>
      </rPr>
      <t>(기간: 2011.3.1 - 2012.2.29)</t>
    </r>
    <phoneticPr fontId="4" type="noConversion"/>
  </si>
  <si>
    <r>
      <t>1. 수입의 부(</t>
    </r>
    <r>
      <rPr>
        <sz val="11"/>
        <color indexed="8"/>
        <rFont val="굴림체"/>
        <family val="3"/>
        <charset val="129"/>
      </rPr>
      <t xml:space="preserve">단위: 1,000원)                                       </t>
    </r>
    <r>
      <rPr>
        <sz val="11"/>
        <color indexed="8"/>
        <rFont val="굴림체"/>
        <family val="3"/>
        <charset val="129"/>
      </rPr>
      <t xml:space="preserve">      </t>
    </r>
    <phoneticPr fontId="4" type="noConversion"/>
  </si>
  <si>
    <t>2011
추경예산</t>
    <phoneticPr fontId="3" type="noConversion"/>
  </si>
  <si>
    <t>2011
본예산</t>
    <phoneticPr fontId="4" type="noConversion"/>
  </si>
  <si>
    <t>비 고</t>
    <phoneticPr fontId="4" type="noConversion"/>
  </si>
  <si>
    <t>전입 및 
기부금수입</t>
    <phoneticPr fontId="4" type="noConversion"/>
  </si>
  <si>
    <t>기 부 금</t>
    <phoneticPr fontId="4" type="noConversion"/>
  </si>
  <si>
    <t>일반기부금
수입</t>
    <phoneticPr fontId="4" type="noConversion"/>
  </si>
  <si>
    <t>교회,노회,이사</t>
    <phoneticPr fontId="4" type="noConversion"/>
  </si>
  <si>
    <t>지정기부금
수입</t>
    <phoneticPr fontId="4" type="noConversion"/>
  </si>
  <si>
    <t>발전기금,</t>
    <phoneticPr fontId="4" type="noConversion"/>
  </si>
  <si>
    <t>연구기부금</t>
    <phoneticPr fontId="3" type="noConversion"/>
  </si>
  <si>
    <t>교육외수입</t>
    <phoneticPr fontId="3" type="noConversion"/>
  </si>
  <si>
    <t>예금이자 
수입</t>
    <phoneticPr fontId="4" type="noConversion"/>
  </si>
  <si>
    <t>기타교육외
수입</t>
    <phoneticPr fontId="3" type="noConversion"/>
  </si>
  <si>
    <t>업무시,내빈</t>
    <phoneticPr fontId="3" type="noConversion"/>
  </si>
  <si>
    <t>잡 수 입</t>
    <phoneticPr fontId="4" type="noConversion"/>
  </si>
  <si>
    <t>수익재산 
수 입</t>
    <phoneticPr fontId="4" type="noConversion"/>
  </si>
  <si>
    <t>성암교회 임대료,토지임대료</t>
    <phoneticPr fontId="4" type="noConversion"/>
  </si>
  <si>
    <r>
      <rPr>
        <u/>
        <sz val="14"/>
        <color theme="1"/>
        <rFont val="맑은 고딕"/>
        <family val="3"/>
        <charset val="129"/>
        <scheme val="minor"/>
      </rPr>
      <t xml:space="preserve">2011학년도 법인일반업무회계 추경 자금예산서 </t>
    </r>
    <r>
      <rPr>
        <sz val="14"/>
        <color theme="1"/>
        <rFont val="맑은 고딕"/>
        <family val="3"/>
        <charset val="129"/>
        <scheme val="minor"/>
      </rPr>
      <t xml:space="preserve">
</t>
    </r>
    <r>
      <rPr>
        <sz val="11"/>
        <color indexed="8"/>
        <rFont val="맑은 고딕"/>
        <family val="3"/>
        <charset val="129"/>
      </rPr>
      <t>(기간: 2011.3.1 - 2012.2.29)</t>
    </r>
    <phoneticPr fontId="4" type="noConversion"/>
  </si>
  <si>
    <r>
      <t>2. 지출의 부(</t>
    </r>
    <r>
      <rPr>
        <sz val="11"/>
        <color indexed="8"/>
        <rFont val="굴림체"/>
        <family val="3"/>
        <charset val="129"/>
      </rPr>
      <t xml:space="preserve">단위: 1,000원)                                 </t>
    </r>
    <r>
      <rPr>
        <b/>
        <sz val="11"/>
        <color indexed="8"/>
        <rFont val="굴림체"/>
        <family val="3"/>
        <charset val="129"/>
      </rPr>
      <t>가결산시점: 2012. 1.31</t>
    </r>
    <phoneticPr fontId="4" type="noConversion"/>
  </si>
  <si>
    <t>2011추경예산</t>
    <phoneticPr fontId="3" type="noConversion"/>
  </si>
  <si>
    <t>2011본예산</t>
    <phoneticPr fontId="4" type="noConversion"/>
  </si>
  <si>
    <t>직원제수당</t>
    <phoneticPr fontId="3" type="noConversion"/>
  </si>
  <si>
    <t>신원보증보험료,
건물화재</t>
    <phoneticPr fontId="4" type="noConversion"/>
  </si>
  <si>
    <t>전산용품,각종소모품
사무용품,유류대,식대</t>
    <phoneticPr fontId="3" type="noConversion"/>
  </si>
  <si>
    <t>부가가치세, 재산세,
협회비</t>
    <phoneticPr fontId="4" type="noConversion"/>
  </si>
  <si>
    <t>각종 수수료,CMS수수료</t>
    <phoneticPr fontId="4" type="noConversion"/>
  </si>
  <si>
    <t>복리후생비</t>
    <phoneticPr fontId="3" type="noConversion"/>
  </si>
  <si>
    <t>세미나참가비</t>
    <phoneticPr fontId="3" type="noConversion"/>
  </si>
  <si>
    <t>감정평가, 소송비,
감사경비,법무사수수료</t>
    <phoneticPr fontId="4" type="noConversion"/>
  </si>
  <si>
    <t>경조사,화환,업무성경비</t>
    <phoneticPr fontId="4" type="noConversion"/>
  </si>
  <si>
    <t>이사회, 기타회의</t>
    <phoneticPr fontId="4" type="noConversion"/>
  </si>
  <si>
    <t>기타운영비</t>
    <phoneticPr fontId="3" type="noConversion"/>
  </si>
  <si>
    <t>기타 운영상의 경비</t>
    <phoneticPr fontId="3" type="noConversion"/>
  </si>
  <si>
    <t>학교전출금</t>
    <phoneticPr fontId="4" type="noConversion"/>
  </si>
  <si>
    <t>법정부담금 
전출금</t>
    <phoneticPr fontId="4" type="noConversion"/>
  </si>
  <si>
    <t>연금,보험료법정부담</t>
    <phoneticPr fontId="4" type="noConversion"/>
  </si>
  <si>
    <t>투자와 
기타자산지출</t>
    <phoneticPr fontId="4" type="noConversion"/>
  </si>
  <si>
    <t>수익용정기
예금 적립</t>
    <phoneticPr fontId="4" type="noConversion"/>
  </si>
  <si>
    <t>임의기금적립</t>
    <phoneticPr fontId="3" type="noConversion"/>
  </si>
  <si>
    <t>임의기타
기금적립</t>
    <phoneticPr fontId="3" type="noConversion"/>
  </si>
  <si>
    <t>미사용 차기이월자금</t>
    <phoneticPr fontId="4" type="noConversion"/>
  </si>
  <si>
    <t>자금지출총계</t>
    <phoneticPr fontId="4" type="noConversion"/>
  </si>
  <si>
    <r>
      <rPr>
        <b/>
        <sz val="16"/>
        <color theme="1"/>
        <rFont val="맑은 고딕"/>
        <family val="3"/>
        <charset val="129"/>
        <scheme val="minor"/>
      </rPr>
      <t>2012학년도 학교비회계  자금예산서</t>
    </r>
    <r>
      <rPr>
        <sz val="16"/>
        <color theme="1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(기간: 2012. 3. 1 - 2013. 2. 28)</t>
    </r>
    <phoneticPr fontId="30" type="noConversion"/>
  </si>
  <si>
    <r>
      <t>1. 수입의 부(</t>
    </r>
    <r>
      <rPr>
        <sz val="11"/>
        <color rgb="FF000000"/>
        <rFont val="굴림체"/>
        <family val="3"/>
        <charset val="129"/>
      </rPr>
      <t xml:space="preserve">단위: 1,000원)                                  </t>
    </r>
    <phoneticPr fontId="30" type="noConversion"/>
  </si>
  <si>
    <r>
      <t xml:space="preserve">                     </t>
    </r>
    <r>
      <rPr>
        <b/>
        <sz val="12"/>
        <color rgb="FF000000"/>
        <rFont val="굴림체"/>
        <family val="3"/>
        <charset val="129"/>
      </rPr>
      <t>대신대학교</t>
    </r>
    <phoneticPr fontId="30" type="noConversion"/>
  </si>
  <si>
    <t>과               목</t>
    <phoneticPr fontId="30" type="noConversion"/>
  </si>
  <si>
    <t>2012
등록금회계</t>
    <phoneticPr fontId="30" type="noConversion"/>
  </si>
  <si>
    <t>2012
기금회계</t>
    <phoneticPr fontId="30" type="noConversion"/>
  </si>
  <si>
    <t>내부거</t>
    <phoneticPr fontId="30" type="noConversion"/>
  </si>
  <si>
    <t>2012
본예산</t>
    <phoneticPr fontId="30" type="noConversion"/>
  </si>
  <si>
    <t>2011
예산</t>
    <phoneticPr fontId="30" type="noConversion"/>
  </si>
  <si>
    <t>래제거</t>
    <phoneticPr fontId="30" type="noConversion"/>
  </si>
  <si>
    <t>등록금수입</t>
  </si>
  <si>
    <t>입학금</t>
    <phoneticPr fontId="30" type="noConversion"/>
  </si>
  <si>
    <t>등록금</t>
    <phoneticPr fontId="30" type="noConversion"/>
  </si>
  <si>
    <t>수강료수입</t>
  </si>
  <si>
    <t>단기수강료</t>
  </si>
  <si>
    <t>전입및
기부금수입</t>
    <phoneticPr fontId="30" type="noConversion"/>
  </si>
  <si>
    <t>전입금수입</t>
  </si>
  <si>
    <t>경상비 전입금</t>
  </si>
  <si>
    <t>법정부담금 
전입금</t>
    <phoneticPr fontId="30" type="noConversion"/>
  </si>
  <si>
    <t>기금회계전입금</t>
    <phoneticPr fontId="30" type="noConversion"/>
  </si>
  <si>
    <t>기부금수입</t>
  </si>
  <si>
    <t>일반기부금</t>
  </si>
  <si>
    <t>지정기부금</t>
  </si>
  <si>
    <t>국고보조금</t>
  </si>
  <si>
    <t>교과부</t>
    <phoneticPr fontId="30" type="noConversion"/>
  </si>
  <si>
    <t>지방자치단체</t>
    <phoneticPr fontId="30" type="noConversion"/>
  </si>
  <si>
    <t>기타국고지원</t>
    <phoneticPr fontId="30" type="noConversion"/>
  </si>
  <si>
    <t>교육부대수입</t>
  </si>
  <si>
    <t>입시수수료수입</t>
    <phoneticPr fontId="30" type="noConversion"/>
  </si>
  <si>
    <t>수 험 료</t>
  </si>
  <si>
    <t>증명사용료수입</t>
    <phoneticPr fontId="30" type="noConversion"/>
  </si>
  <si>
    <t>증명료</t>
  </si>
  <si>
    <t>대여료 및 사용료</t>
    <phoneticPr fontId="30" type="noConversion"/>
  </si>
  <si>
    <t>기타교육
부대수입</t>
    <phoneticPr fontId="30" type="noConversion"/>
  </si>
  <si>
    <t>논문심사수입</t>
  </si>
  <si>
    <t>기타교육부대수입</t>
    <phoneticPr fontId="30" type="noConversion"/>
  </si>
  <si>
    <t>교육외수입</t>
  </si>
  <si>
    <t>예금이자수입</t>
  </si>
  <si>
    <t>예금이자</t>
    <phoneticPr fontId="30" type="noConversion"/>
  </si>
  <si>
    <t>기타교육외수입</t>
    <phoneticPr fontId="30" type="noConversion"/>
  </si>
  <si>
    <t>잡수입</t>
  </si>
  <si>
    <t>투자와기타
자산 수입</t>
    <phoneticPr fontId="30" type="noConversion"/>
  </si>
  <si>
    <t>임의기금
인출수입</t>
    <phoneticPr fontId="30" type="noConversion"/>
  </si>
  <si>
    <t>임의건축기금인출</t>
    <phoneticPr fontId="30" type="noConversion"/>
  </si>
  <si>
    <t>임의장학기금인출</t>
    <phoneticPr fontId="30" type="noConversion"/>
  </si>
  <si>
    <t>임의기타기금인출</t>
    <phoneticPr fontId="30" type="noConversion"/>
  </si>
  <si>
    <r>
      <t>2. 지출의 부(</t>
    </r>
    <r>
      <rPr>
        <sz val="11"/>
        <color rgb="FF000000"/>
        <rFont val="굴림체"/>
        <family val="3"/>
        <charset val="129"/>
      </rPr>
      <t xml:space="preserve">단위: 1,000원)                                                </t>
    </r>
    <r>
      <rPr>
        <b/>
        <sz val="12"/>
        <color rgb="FF000000"/>
        <rFont val="굴림체"/>
        <family val="3"/>
        <charset val="129"/>
      </rPr>
      <t>대신대학교</t>
    </r>
    <phoneticPr fontId="30" type="noConversion"/>
  </si>
  <si>
    <t>내부거래제거</t>
    <phoneticPr fontId="30" type="noConversion"/>
  </si>
  <si>
    <t>보 수</t>
  </si>
  <si>
    <t>교원보수</t>
  </si>
  <si>
    <t>교원급여</t>
  </si>
  <si>
    <t>교원상여금</t>
  </si>
  <si>
    <t>교원제수당</t>
    <phoneticPr fontId="30" type="noConversion"/>
  </si>
  <si>
    <t>교원법정부담금</t>
  </si>
  <si>
    <t>시간강의료*</t>
    <phoneticPr fontId="30" type="noConversion"/>
  </si>
  <si>
    <t>특별강의료*</t>
    <phoneticPr fontId="30" type="noConversion"/>
  </si>
  <si>
    <t>교원퇴직금</t>
  </si>
  <si>
    <t>조교인건비</t>
  </si>
  <si>
    <t>직원 급여</t>
  </si>
  <si>
    <t>직원 상여금</t>
  </si>
  <si>
    <t>직원 제수당</t>
    <phoneticPr fontId="30" type="noConversion"/>
  </si>
  <si>
    <t>직원법정부담금</t>
  </si>
  <si>
    <t>임시직인건비</t>
    <phoneticPr fontId="30" type="noConversion"/>
  </si>
  <si>
    <t>노임*</t>
    <phoneticPr fontId="30" type="noConversion"/>
  </si>
  <si>
    <t>직원 퇴직금</t>
  </si>
  <si>
    <t>건축물관리비</t>
    <phoneticPr fontId="30" type="noConversion"/>
  </si>
  <si>
    <t>장비 관리비</t>
  </si>
  <si>
    <t>조경 관리비</t>
  </si>
  <si>
    <t>시설 용역비*</t>
    <phoneticPr fontId="30" type="noConversion"/>
  </si>
  <si>
    <t>보험료*</t>
    <phoneticPr fontId="30" type="noConversion"/>
  </si>
  <si>
    <t>기타시설관리비*</t>
    <phoneticPr fontId="30" type="noConversion"/>
  </si>
  <si>
    <t>여비 교통비*</t>
    <phoneticPr fontId="30" type="noConversion"/>
  </si>
  <si>
    <t>차량 유지비</t>
  </si>
  <si>
    <t>소모품비*</t>
    <phoneticPr fontId="30" type="noConversion"/>
  </si>
  <si>
    <t>인쇄출판비*</t>
    <phoneticPr fontId="30" type="noConversion"/>
  </si>
  <si>
    <t>난방비</t>
  </si>
  <si>
    <t>전기수도료</t>
  </si>
  <si>
    <t>통신비*</t>
    <phoneticPr fontId="30" type="noConversion"/>
  </si>
  <si>
    <t>제세공과금*</t>
    <phoneticPr fontId="30" type="noConversion"/>
  </si>
  <si>
    <t>복리후생비*</t>
    <phoneticPr fontId="30" type="noConversion"/>
  </si>
  <si>
    <t>교육훈련비*</t>
    <phoneticPr fontId="30" type="noConversion"/>
  </si>
  <si>
    <t>일반용역비*</t>
    <phoneticPr fontId="30" type="noConversion"/>
  </si>
  <si>
    <t>업무추진비*</t>
    <phoneticPr fontId="30" type="noConversion"/>
  </si>
  <si>
    <t>홍보비*</t>
    <phoneticPr fontId="30" type="noConversion"/>
  </si>
  <si>
    <t>회의비*</t>
    <phoneticPr fontId="30" type="noConversion"/>
  </si>
  <si>
    <t>행사비*</t>
    <phoneticPr fontId="30" type="noConversion"/>
  </si>
  <si>
    <t>선교비*</t>
    <phoneticPr fontId="30" type="noConversion"/>
  </si>
  <si>
    <t>기타운영비</t>
  </si>
  <si>
    <t>연구․학생경비</t>
  </si>
  <si>
    <t>연구비</t>
  </si>
  <si>
    <t>연구관리비*</t>
    <phoneticPr fontId="30" type="noConversion"/>
  </si>
  <si>
    <t>학생경비</t>
  </si>
  <si>
    <t>장학금(교내)</t>
    <phoneticPr fontId="30" type="noConversion"/>
  </si>
  <si>
    <t>장학금(교외)</t>
    <phoneticPr fontId="30" type="noConversion"/>
  </si>
  <si>
    <t>실험실습비*</t>
    <phoneticPr fontId="30" type="noConversion"/>
  </si>
  <si>
    <t>논문심사료</t>
  </si>
  <si>
    <t>학생 지원비*</t>
    <phoneticPr fontId="30" type="noConversion"/>
  </si>
  <si>
    <t>기타학생경비</t>
    <phoneticPr fontId="30" type="noConversion"/>
  </si>
  <si>
    <t>입시관리비</t>
  </si>
  <si>
    <t>입시수당</t>
  </si>
  <si>
    <t>입시경비</t>
  </si>
  <si>
    <t>전출금</t>
    <phoneticPr fontId="30" type="noConversion"/>
  </si>
  <si>
    <t>등록금회계전출</t>
    <phoneticPr fontId="30" type="noConversion"/>
  </si>
  <si>
    <t>투자와기타
자산지출</t>
    <phoneticPr fontId="30" type="noConversion"/>
  </si>
  <si>
    <t>임의기금
적립지출</t>
    <phoneticPr fontId="30" type="noConversion"/>
  </si>
  <si>
    <t>임의건축기금적립</t>
    <phoneticPr fontId="30" type="noConversion"/>
  </si>
  <si>
    <t>임의장학기금적립</t>
    <phoneticPr fontId="30" type="noConversion"/>
  </si>
  <si>
    <t>임의기타기금적립</t>
    <phoneticPr fontId="30" type="noConversion"/>
  </si>
  <si>
    <t>기타자산지출</t>
    <phoneticPr fontId="30" type="noConversion"/>
  </si>
  <si>
    <t>임차보증금</t>
  </si>
  <si>
    <t>고정자산
매입지출</t>
    <phoneticPr fontId="30" type="noConversion"/>
  </si>
  <si>
    <t>유형고정자산매입지출</t>
  </si>
  <si>
    <t>토지 매입비</t>
  </si>
  <si>
    <t>기계기구매입비</t>
    <phoneticPr fontId="30" type="noConversion"/>
  </si>
  <si>
    <t>집기비품매입비</t>
    <phoneticPr fontId="30" type="noConversion"/>
  </si>
  <si>
    <t>도서구입비</t>
  </si>
  <si>
    <t>건설가계정</t>
  </si>
  <si>
    <t>고정부채      상환</t>
    <phoneticPr fontId="30" type="noConversion"/>
  </si>
  <si>
    <t>기타고정
부채상환</t>
    <phoneticPr fontId="30" type="noConversion"/>
  </si>
  <si>
    <t>임대보증금환급</t>
    <phoneticPr fontId="30" type="noConversion"/>
  </si>
  <si>
    <t>미사용 차기이월자금</t>
    <phoneticPr fontId="30" type="noConversion"/>
  </si>
  <si>
    <t>자금지출총계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</si>
</sst>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0_);[Red]\(0\)"/>
    <numFmt numFmtId="179" formatCode="#,##0_ ;[Red]\-#,##0\ 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color indexed="8"/>
      <name val="굴림체"/>
      <family val="3"/>
      <charset val="129"/>
    </font>
    <font>
      <sz val="10"/>
      <name val="굴림체"/>
      <family val="3"/>
      <charset val="129"/>
    </font>
    <font>
      <sz val="11"/>
      <color indexed="8"/>
      <name val="맑은 고딕"/>
      <family val="3"/>
      <charset val="129"/>
    </font>
    <font>
      <b/>
      <sz val="11"/>
      <name val="돋움"/>
      <family val="3"/>
      <charset val="129"/>
    </font>
    <font>
      <b/>
      <sz val="1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10"/>
      <color rgb="FF000000"/>
      <name val="바탕"/>
      <family val="1"/>
      <charset val="129"/>
    </font>
    <font>
      <sz val="10"/>
      <color rgb="FF000000"/>
      <name val="굴림체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9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sz val="8"/>
      <color rgb="FF000000"/>
      <name val="굴림체"/>
      <family val="3"/>
      <charset val="129"/>
    </font>
    <font>
      <sz val="8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4"/>
      <color theme="1"/>
      <name val="맑은 고딕"/>
      <family val="3"/>
      <charset val="129"/>
      <scheme val="minor"/>
    </font>
    <font>
      <b/>
      <sz val="9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u/>
      <sz val="14"/>
      <color theme="1"/>
      <name val="맑은 고딕"/>
      <family val="3"/>
      <charset val="129"/>
      <scheme val="minor"/>
    </font>
    <font>
      <b/>
      <sz val="11"/>
      <color indexed="8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rgb="FF000000"/>
      <name val="굴림체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rgb="FF000000"/>
      <name val="한양신명조"/>
      <family val="3"/>
      <charset val="129"/>
    </font>
    <font>
      <b/>
      <sz val="10"/>
      <color rgb="FF000000"/>
      <name val="한양신명조"/>
      <family val="3"/>
      <charset val="129"/>
    </font>
    <font>
      <sz val="10"/>
      <color theme="1"/>
      <name val="맑은 고딕"/>
      <family val="2"/>
      <charset val="129"/>
      <scheme val="minor"/>
    </font>
    <font>
      <sz val="7"/>
      <color rgb="FF000000"/>
      <name val="굴림체"/>
      <family val="3"/>
      <charset val="129"/>
    </font>
    <font>
      <b/>
      <sz val="6"/>
      <color rgb="FF000000"/>
      <name val="굴림체"/>
      <family val="3"/>
      <charset val="129"/>
    </font>
    <font>
      <sz val="6"/>
      <color rgb="FF000000"/>
      <name val="굴림체"/>
      <family val="3"/>
      <charset val="129"/>
    </font>
    <font>
      <b/>
      <sz val="8"/>
      <color rgb="FF00000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3" fontId="15" fillId="0" borderId="2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justify" vertical="center" wrapText="1"/>
    </xf>
    <xf numFmtId="0" fontId="18" fillId="0" borderId="3" xfId="0" applyFont="1" applyBorder="1" applyAlignment="1">
      <alignment vertical="center" wrapText="1"/>
    </xf>
    <xf numFmtId="41" fontId="17" fillId="0" borderId="2" xfId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/>
    </xf>
    <xf numFmtId="0" fontId="14" fillId="0" borderId="4" xfId="0" applyFont="1" applyBorder="1" applyAlignment="1">
      <alignment horizontal="justify" vertical="center" wrapText="1"/>
    </xf>
    <xf numFmtId="0" fontId="11" fillId="0" borderId="5" xfId="0" applyFont="1" applyBorder="1" applyAlignment="1">
      <alignment vertical="center" wrapText="1"/>
    </xf>
    <xf numFmtId="0" fontId="16" fillId="0" borderId="2" xfId="0" applyFont="1" applyBorder="1" applyAlignment="1">
      <alignment horizontal="justify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3" fontId="17" fillId="0" borderId="5" xfId="0" applyNumberFormat="1" applyFont="1" applyBorder="1" applyAlignment="1">
      <alignment horizontal="right" vertical="center" wrapText="1"/>
    </xf>
    <xf numFmtId="3" fontId="20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3" xfId="0" applyFont="1" applyBorder="1" applyAlignment="1">
      <alignment vertical="center" wrapText="1"/>
    </xf>
    <xf numFmtId="41" fontId="0" fillId="0" borderId="0" xfId="1" applyFont="1" applyAlignment="1">
      <alignment vertical="center"/>
    </xf>
    <xf numFmtId="176" fontId="12" fillId="0" borderId="2" xfId="1" applyNumberFormat="1" applyFont="1" applyBorder="1" applyAlignment="1">
      <alignment horizontal="right" vertical="center" wrapText="1"/>
    </xf>
    <xf numFmtId="41" fontId="10" fillId="0" borderId="9" xfId="1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8" fillId="0" borderId="0" xfId="0" applyFont="1" applyAlignment="1">
      <alignment vertical="center"/>
    </xf>
    <xf numFmtId="176" fontId="10" fillId="0" borderId="2" xfId="1" applyNumberFormat="1" applyFont="1" applyBorder="1" applyAlignment="1">
      <alignment horizontal="right" vertical="center" wrapText="1"/>
    </xf>
    <xf numFmtId="41" fontId="10" fillId="0" borderId="2" xfId="1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1" fontId="0" fillId="0" borderId="0" xfId="1" applyFont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3" fontId="21" fillId="0" borderId="9" xfId="0" applyNumberFormat="1" applyFont="1" applyBorder="1" applyAlignment="1">
      <alignment vertical="center"/>
    </xf>
    <xf numFmtId="177" fontId="15" fillId="0" borderId="2" xfId="1" applyNumberFormat="1" applyFont="1" applyBorder="1" applyAlignment="1">
      <alignment horizontal="right" vertical="center" wrapText="1"/>
    </xf>
    <xf numFmtId="177" fontId="17" fillId="0" borderId="2" xfId="1" applyNumberFormat="1" applyFont="1" applyBorder="1" applyAlignment="1">
      <alignment horizontal="right" vertical="center" wrapText="1"/>
    </xf>
    <xf numFmtId="41" fontId="15" fillId="0" borderId="2" xfId="1" applyFont="1" applyBorder="1" applyAlignment="1">
      <alignment horizontal="right" vertical="center" wrapText="1"/>
    </xf>
    <xf numFmtId="41" fontId="15" fillId="0" borderId="5" xfId="1" applyFont="1" applyBorder="1" applyAlignment="1">
      <alignment horizontal="right" vertical="center" wrapText="1"/>
    </xf>
    <xf numFmtId="41" fontId="17" fillId="0" borderId="5" xfId="1" applyFont="1" applyBorder="1" applyAlignment="1">
      <alignment horizontal="right" vertical="center" wrapText="1"/>
    </xf>
    <xf numFmtId="41" fontId="15" fillId="0" borderId="11" xfId="1" applyFont="1" applyBorder="1" applyAlignment="1">
      <alignment horizontal="right" vertical="center" wrapText="1"/>
    </xf>
    <xf numFmtId="41" fontId="15" fillId="0" borderId="12" xfId="1" applyFont="1" applyBorder="1" applyAlignment="1">
      <alignment horizontal="right" vertical="center" wrapText="1"/>
    </xf>
    <xf numFmtId="179" fontId="0" fillId="0" borderId="0" xfId="1" applyNumberFormat="1" applyFont="1" applyAlignment="1">
      <alignment horizontal="right" vertical="center"/>
    </xf>
    <xf numFmtId="3" fontId="23" fillId="0" borderId="2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41" fontId="15" fillId="0" borderId="0" xfId="1" applyFont="1" applyBorder="1" applyAlignment="1">
      <alignment horizontal="right" vertical="center" wrapText="1"/>
    </xf>
    <xf numFmtId="3" fontId="15" fillId="0" borderId="0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41" fontId="10" fillId="2" borderId="15" xfId="1" applyFont="1" applyFill="1" applyBorder="1" applyAlignment="1">
      <alignment horizontal="center" vertical="center" wrapText="1"/>
    </xf>
    <xf numFmtId="41" fontId="10" fillId="2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41" fontId="10" fillId="2" borderId="25" xfId="1" applyFont="1" applyFill="1" applyBorder="1" applyAlignment="1">
      <alignment horizontal="center" vertical="center" wrapText="1"/>
    </xf>
    <xf numFmtId="41" fontId="10" fillId="2" borderId="26" xfId="1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8" fillId="0" borderId="0" xfId="2" applyFont="1" applyAlignment="1">
      <alignment horizontal="center" vertical="center" wrapText="1"/>
    </xf>
    <xf numFmtId="0" fontId="1" fillId="0" borderId="0" xfId="2">
      <alignment vertical="center"/>
    </xf>
    <xf numFmtId="0" fontId="15" fillId="0" borderId="21" xfId="2" applyFont="1" applyBorder="1" applyAlignment="1">
      <alignment vertical="center"/>
    </xf>
    <xf numFmtId="0" fontId="10" fillId="0" borderId="21" xfId="2" applyFont="1" applyBorder="1" applyAlignment="1">
      <alignment vertical="center"/>
    </xf>
    <xf numFmtId="41" fontId="10" fillId="0" borderId="21" xfId="3" applyFont="1" applyBorder="1" applyAlignment="1">
      <alignment horizontal="right" vertical="center"/>
    </xf>
    <xf numFmtId="0" fontId="10" fillId="0" borderId="21" xfId="2" applyFont="1" applyBorder="1" applyAlignment="1">
      <alignment vertical="center"/>
    </xf>
    <xf numFmtId="0" fontId="10" fillId="2" borderId="22" xfId="2" applyFont="1" applyFill="1" applyBorder="1" applyAlignment="1">
      <alignment horizontal="center" vertical="center" wrapText="1"/>
    </xf>
    <xf numFmtId="0" fontId="10" fillId="2" borderId="23" xfId="2" applyFont="1" applyFill="1" applyBorder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 wrapText="1"/>
    </xf>
    <xf numFmtId="0" fontId="10" fillId="2" borderId="25" xfId="2" applyFont="1" applyFill="1" applyBorder="1" applyAlignment="1">
      <alignment horizontal="center" vertical="center" wrapText="1"/>
    </xf>
    <xf numFmtId="0" fontId="10" fillId="2" borderId="25" xfId="3" applyNumberFormat="1" applyFont="1" applyFill="1" applyBorder="1" applyAlignment="1">
      <alignment horizontal="center" vertical="center" wrapText="1"/>
    </xf>
    <xf numFmtId="0" fontId="32" fillId="3" borderId="25" xfId="2" applyFont="1" applyFill="1" applyBorder="1" applyAlignment="1">
      <alignment horizontal="center" vertical="center"/>
    </xf>
    <xf numFmtId="177" fontId="10" fillId="2" borderId="25" xfId="3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 wrapText="1"/>
    </xf>
    <xf numFmtId="0" fontId="10" fillId="2" borderId="26" xfId="3" applyNumberFormat="1" applyFont="1" applyFill="1" applyBorder="1" applyAlignment="1">
      <alignment horizontal="center" vertical="center" wrapText="1"/>
    </xf>
    <xf numFmtId="0" fontId="33" fillId="3" borderId="26" xfId="2" applyFont="1" applyFill="1" applyBorder="1" applyAlignment="1">
      <alignment horizontal="center" vertical="center"/>
    </xf>
    <xf numFmtId="177" fontId="10" fillId="2" borderId="26" xfId="3" applyNumberFormat="1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0" fontId="34" fillId="0" borderId="2" xfId="2" applyFont="1" applyBorder="1" applyAlignment="1">
      <alignment horizontal="left" vertical="center" wrapText="1"/>
    </xf>
    <xf numFmtId="41" fontId="35" fillId="0" borderId="2" xfId="3" applyFont="1" applyBorder="1" applyAlignment="1">
      <alignment horizontal="right" vertical="center" wrapText="1"/>
    </xf>
    <xf numFmtId="41" fontId="34" fillId="0" borderId="2" xfId="3" applyFont="1" applyBorder="1" applyAlignment="1">
      <alignment horizontal="right" vertical="center" wrapText="1"/>
    </xf>
    <xf numFmtId="3" fontId="36" fillId="0" borderId="2" xfId="2" applyNumberFormat="1" applyFont="1" applyBorder="1">
      <alignment vertical="center"/>
    </xf>
    <xf numFmtId="0" fontId="34" fillId="0" borderId="1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center" wrapText="1"/>
    </xf>
    <xf numFmtId="41" fontId="12" fillId="0" borderId="2" xfId="3" applyFont="1" applyBorder="1" applyAlignment="1">
      <alignment horizontal="right" vertical="center" wrapText="1"/>
    </xf>
    <xf numFmtId="0" fontId="12" fillId="0" borderId="2" xfId="2" applyFont="1" applyBorder="1" applyAlignment="1">
      <alignment horizontal="left" vertical="center" wrapText="1"/>
    </xf>
    <xf numFmtId="41" fontId="34" fillId="0" borderId="2" xfId="3" applyNumberFormat="1" applyFont="1" applyBorder="1" applyAlignment="1">
      <alignment horizontal="right" vertical="center" wrapText="1"/>
    </xf>
    <xf numFmtId="41" fontId="37" fillId="0" borderId="2" xfId="2" applyNumberFormat="1" applyFont="1" applyBorder="1" applyAlignment="1">
      <alignment horizontal="right" vertical="center" wrapText="1"/>
    </xf>
    <xf numFmtId="177" fontId="34" fillId="0" borderId="2" xfId="3" applyNumberFormat="1" applyFont="1" applyBorder="1" applyAlignment="1">
      <alignment horizontal="right" vertical="center" wrapText="1"/>
    </xf>
    <xf numFmtId="0" fontId="18" fillId="0" borderId="1" xfId="2" applyFont="1" applyBorder="1" applyAlignment="1">
      <alignment horizontal="left" vertical="center" wrapText="1"/>
    </xf>
    <xf numFmtId="177" fontId="35" fillId="0" borderId="2" xfId="3" applyNumberFormat="1" applyFont="1" applyBorder="1" applyAlignment="1">
      <alignment horizontal="right" vertical="center" wrapText="1"/>
    </xf>
    <xf numFmtId="0" fontId="12" fillId="0" borderId="17" xfId="2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41" fontId="10" fillId="0" borderId="5" xfId="3" applyFont="1" applyBorder="1" applyAlignment="1">
      <alignment horizontal="right" vertical="center" wrapText="1"/>
    </xf>
    <xf numFmtId="41" fontId="10" fillId="0" borderId="11" xfId="3" applyFont="1" applyBorder="1" applyAlignment="1">
      <alignment horizontal="right" vertical="center" wrapText="1"/>
    </xf>
    <xf numFmtId="0" fontId="12" fillId="0" borderId="11" xfId="2" applyFont="1" applyBorder="1" applyAlignment="1">
      <alignment horizontal="center" vertical="center" wrapText="1"/>
    </xf>
    <xf numFmtId="3" fontId="36" fillId="0" borderId="5" xfId="2" applyNumberFormat="1" applyFont="1" applyBorder="1">
      <alignment vertical="center"/>
    </xf>
    <xf numFmtId="0" fontId="10" fillId="0" borderId="19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41" fontId="10" fillId="0" borderId="7" xfId="3" applyFont="1" applyBorder="1" applyAlignment="1">
      <alignment horizontal="right" vertical="center" wrapText="1"/>
    </xf>
    <xf numFmtId="41" fontId="10" fillId="0" borderId="12" xfId="3" applyFont="1" applyBorder="1" applyAlignment="1">
      <alignment horizontal="right" vertical="center" wrapText="1"/>
    </xf>
    <xf numFmtId="41" fontId="38" fillId="0" borderId="12" xfId="3" applyFont="1" applyBorder="1" applyAlignment="1">
      <alignment horizontal="center" vertical="center" wrapText="1"/>
    </xf>
    <xf numFmtId="3" fontId="36" fillId="0" borderId="7" xfId="2" applyNumberFormat="1" applyFont="1" applyBorder="1">
      <alignment vertical="center"/>
    </xf>
    <xf numFmtId="0" fontId="1" fillId="0" borderId="0" xfId="2" applyAlignment="1">
      <alignment horizontal="center" vertical="center"/>
    </xf>
    <xf numFmtId="0" fontId="36" fillId="0" borderId="0" xfId="2" applyFont="1">
      <alignment vertical="center"/>
    </xf>
    <xf numFmtId="41" fontId="36" fillId="0" borderId="0" xfId="3" applyFont="1" applyAlignment="1">
      <alignment horizontal="right" vertical="center"/>
    </xf>
    <xf numFmtId="177" fontId="36" fillId="0" borderId="0" xfId="3" applyNumberFormat="1" applyFont="1" applyAlignment="1">
      <alignment horizontal="right" vertical="center"/>
    </xf>
    <xf numFmtId="0" fontId="1" fillId="0" borderId="0" xfId="2" applyFont="1">
      <alignment vertical="center"/>
    </xf>
    <xf numFmtId="0" fontId="15" fillId="0" borderId="21" xfId="2" applyFont="1" applyBorder="1" applyAlignment="1">
      <alignment horizontal="center" vertical="center"/>
    </xf>
    <xf numFmtId="41" fontId="10" fillId="2" borderId="25" xfId="3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41" fontId="10" fillId="2" borderId="26" xfId="3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34" fillId="0" borderId="2" xfId="2" applyFont="1" applyBorder="1" applyAlignment="1">
      <alignment vertical="center" wrapText="1"/>
    </xf>
    <xf numFmtId="41" fontId="10" fillId="0" borderId="2" xfId="3" applyFont="1" applyBorder="1" applyAlignment="1">
      <alignment horizontal="right" vertical="center" wrapText="1"/>
    </xf>
    <xf numFmtId="41" fontId="34" fillId="0" borderId="2" xfId="3" applyFont="1" applyBorder="1" applyAlignment="1">
      <alignment vertical="center" wrapText="1"/>
    </xf>
    <xf numFmtId="3" fontId="20" fillId="0" borderId="2" xfId="2" applyNumberFormat="1" applyFont="1" applyBorder="1">
      <alignment vertical="center"/>
    </xf>
    <xf numFmtId="0" fontId="34" fillId="0" borderId="1" xfId="2" applyFont="1" applyBorder="1" applyAlignment="1">
      <alignment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justify" vertical="center" wrapText="1"/>
    </xf>
    <xf numFmtId="41" fontId="16" fillId="0" borderId="2" xfId="3" applyFont="1" applyBorder="1" applyAlignment="1">
      <alignment horizontal="justify" vertical="center" wrapText="1"/>
    </xf>
    <xf numFmtId="41" fontId="12" fillId="0" borderId="2" xfId="3" applyNumberFormat="1" applyFont="1" applyBorder="1" applyAlignment="1">
      <alignment horizontal="right" vertical="center" wrapText="1"/>
    </xf>
    <xf numFmtId="0" fontId="14" fillId="0" borderId="1" xfId="2" applyFont="1" applyBorder="1" applyAlignment="1">
      <alignment vertical="center" wrapText="1"/>
    </xf>
    <xf numFmtId="0" fontId="35" fillId="0" borderId="1" xfId="2" applyFont="1" applyBorder="1" applyAlignment="1">
      <alignment horizontal="center" vertical="center" wrapText="1"/>
    </xf>
    <xf numFmtId="3" fontId="39" fillId="0" borderId="2" xfId="2" applyNumberFormat="1" applyFont="1" applyBorder="1" applyAlignment="1">
      <alignment horizontal="right" vertical="center" wrapText="1"/>
    </xf>
    <xf numFmtId="177" fontId="10" fillId="0" borderId="2" xfId="3" applyNumberFormat="1" applyFont="1" applyBorder="1" applyAlignment="1">
      <alignment horizontal="right" vertical="center" wrapText="1"/>
    </xf>
    <xf numFmtId="0" fontId="34" fillId="0" borderId="2" xfId="2" applyFont="1" applyBorder="1" applyAlignment="1">
      <alignment horizontal="center" vertical="center" wrapText="1"/>
    </xf>
    <xf numFmtId="177" fontId="12" fillId="0" borderId="2" xfId="3" applyNumberFormat="1" applyFont="1" applyBorder="1" applyAlignment="1">
      <alignment horizontal="right" vertical="center" wrapText="1"/>
    </xf>
    <xf numFmtId="0" fontId="40" fillId="0" borderId="4" xfId="2" applyFont="1" applyBorder="1" applyAlignment="1">
      <alignment horizontal="center" vertical="center" wrapText="1"/>
    </xf>
    <xf numFmtId="0" fontId="34" fillId="0" borderId="5" xfId="2" applyFont="1" applyBorder="1" applyAlignment="1">
      <alignment vertical="center" wrapText="1"/>
    </xf>
    <xf numFmtId="176" fontId="12" fillId="0" borderId="2" xfId="3" applyNumberFormat="1" applyFont="1" applyBorder="1" applyAlignment="1">
      <alignment horizontal="right" vertical="center" wrapText="1"/>
    </xf>
    <xf numFmtId="0" fontId="14" fillId="0" borderId="4" xfId="2" applyFont="1" applyBorder="1" applyAlignment="1">
      <alignment horizontal="center" vertical="center" wrapText="1"/>
    </xf>
    <xf numFmtId="41" fontId="34" fillId="0" borderId="5" xfId="3" applyFont="1" applyBorder="1" applyAlignment="1">
      <alignment vertical="center" wrapText="1"/>
    </xf>
    <xf numFmtId="177" fontId="10" fillId="0" borderId="5" xfId="3" applyNumberFormat="1" applyFont="1" applyBorder="1" applyAlignment="1">
      <alignment horizontal="right" vertical="center" wrapText="1"/>
    </xf>
    <xf numFmtId="41" fontId="12" fillId="0" borderId="11" xfId="3" applyFont="1" applyBorder="1" applyAlignment="1">
      <alignment horizontal="center" vertical="center" wrapText="1"/>
    </xf>
    <xf numFmtId="3" fontId="20" fillId="0" borderId="5" xfId="2" applyNumberFormat="1" applyFont="1" applyBorder="1">
      <alignment vertical="center"/>
    </xf>
    <xf numFmtId="41" fontId="10" fillId="0" borderId="12" xfId="3" applyFont="1" applyBorder="1" applyAlignment="1">
      <alignment horizontal="center" vertical="center" wrapText="1"/>
    </xf>
    <xf numFmtId="3" fontId="20" fillId="0" borderId="7" xfId="2" applyNumberFormat="1" applyFont="1" applyBorder="1">
      <alignment vertical="center"/>
    </xf>
    <xf numFmtId="0" fontId="15" fillId="0" borderId="0" xfId="2" applyFont="1" applyBorder="1" applyAlignment="1">
      <alignment horizontal="center" vertical="center" wrapText="1"/>
    </xf>
    <xf numFmtId="41" fontId="40" fillId="0" borderId="0" xfId="2" applyNumberFormat="1" applyFont="1" applyBorder="1" applyAlignment="1">
      <alignment horizontal="center" vertical="center" wrapText="1"/>
    </xf>
    <xf numFmtId="41" fontId="15" fillId="0" borderId="0" xfId="3" applyFont="1" applyBorder="1" applyAlignment="1">
      <alignment horizontal="center" vertical="center" wrapText="1"/>
    </xf>
    <xf numFmtId="41" fontId="10" fillId="0" borderId="0" xfId="3" applyFont="1" applyBorder="1" applyAlignment="1">
      <alignment horizontal="right" vertical="center" wrapText="1"/>
    </xf>
    <xf numFmtId="3" fontId="10" fillId="0" borderId="0" xfId="2" applyNumberFormat="1" applyFont="1" applyBorder="1" applyAlignment="1">
      <alignment horizontal="right" vertical="center" wrapText="1"/>
    </xf>
    <xf numFmtId="3" fontId="20" fillId="0" borderId="0" xfId="2" applyNumberFormat="1" applyFont="1" applyBorder="1">
      <alignment vertical="center"/>
    </xf>
    <xf numFmtId="179" fontId="15" fillId="0" borderId="0" xfId="2" applyNumberFormat="1" applyFont="1" applyBorder="1" applyAlignment="1">
      <alignment horizontal="center" vertical="center" wrapText="1"/>
    </xf>
    <xf numFmtId="41" fontId="0" fillId="0" borderId="0" xfId="3" applyFont="1">
      <alignment vertical="center"/>
    </xf>
    <xf numFmtId="41" fontId="20" fillId="0" borderId="0" xfId="3" applyFont="1" applyAlignment="1">
      <alignment horizontal="right" vertical="center"/>
    </xf>
    <xf numFmtId="41" fontId="20" fillId="0" borderId="0" xfId="2" applyNumberFormat="1" applyFont="1">
      <alignment vertical="center"/>
    </xf>
    <xf numFmtId="0" fontId="20" fillId="0" borderId="0" xfId="2" applyFont="1">
      <alignment vertical="center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41261633919381E-2"/>
          <c:y val="1.6949152542372881E-2"/>
          <c:w val="0.9793174767321613"/>
          <c:h val="0.96610169491525422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93088"/>
        <c:axId val="169772544"/>
      </c:barChart>
      <c:catAx>
        <c:axId val="169593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169772544"/>
        <c:crosses val="autoZero"/>
        <c:auto val="1"/>
        <c:lblAlgn val="ctr"/>
        <c:lblOffset val="100"/>
        <c:tickMarkSkip val="1"/>
        <c:noMultiLvlLbl val="0"/>
      </c:catAx>
      <c:valAx>
        <c:axId val="1697725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1695930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WORK/&#50696;&#44208;&#49328;/&#50696;&#49328;/&#49324;&#48376;%20-%202011&#48277;&#51064;&#52628;&#44221;&#50696;&#49328;&#494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2&#45380;&#50696;&#49328;&#49436;(&#54856;&#54588;&#44277;&#44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2011법인추경수입"/>
      <sheetName val="2011법인추경지출"/>
    </sheetNames>
    <sheetDataSet>
      <sheetData sheetId="0" refreshError="1"/>
      <sheetData sheetId="1">
        <row r="18">
          <cell r="D18">
            <v>1200000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비수입"/>
      <sheetName val="교비지출"/>
      <sheetName val="수입세목표"/>
      <sheetName val="지출세목표"/>
      <sheetName val="등록금회계총괄표"/>
      <sheetName val="등록금회계수입"/>
      <sheetName val="등록금회계지출"/>
      <sheetName val="기금회계 총괄표"/>
      <sheetName val="기금회계수입"/>
      <sheetName val="기금회계지출"/>
      <sheetName val="교비예산총괄표 (2)"/>
      <sheetName val="교비수입 (4)"/>
      <sheetName val="교비지출 (4)"/>
      <sheetName val="부서별예산요구서"/>
      <sheetName val="예산배정표"/>
      <sheetName val="교비예산총칙"/>
      <sheetName val="2012등록금 책정표"/>
      <sheetName val="표지"/>
      <sheetName val="Sheet2"/>
      <sheetName val="Sheet3"/>
    </sheetNames>
    <sheetDataSet>
      <sheetData sheetId="0"/>
      <sheetData sheetId="1"/>
      <sheetData sheetId="2"/>
      <sheetData sheetId="3">
        <row r="58">
          <cell r="E58">
            <v>65000</v>
          </cell>
        </row>
        <row r="69">
          <cell r="E69">
            <v>48000</v>
          </cell>
        </row>
        <row r="79">
          <cell r="E79">
            <v>20000</v>
          </cell>
        </row>
        <row r="102">
          <cell r="E102">
            <v>83000</v>
          </cell>
        </row>
        <row r="107">
          <cell r="E107">
            <v>17000</v>
          </cell>
        </row>
        <row r="129">
          <cell r="F129">
            <v>3000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A11" sqref="A11"/>
    </sheetView>
  </sheetViews>
  <sheetFormatPr defaultRowHeight="13.5"/>
  <cols>
    <col min="1" max="2" width="10.21875" style="1" customWidth="1"/>
    <col min="3" max="3" width="10.6640625" style="1" customWidth="1"/>
    <col min="4" max="4" width="12.6640625" style="35" customWidth="1"/>
    <col min="5" max="5" width="12.6640625" style="1" customWidth="1"/>
    <col min="6" max="6" width="10.44140625" style="33" customWidth="1"/>
    <col min="7" max="7" width="10.33203125" style="1" customWidth="1"/>
  </cols>
  <sheetData>
    <row r="1" spans="1:7" ht="49.5" customHeight="1">
      <c r="A1" s="96" t="s">
        <v>73</v>
      </c>
      <c r="B1" s="73"/>
      <c r="C1" s="73"/>
      <c r="D1" s="73"/>
      <c r="E1" s="73"/>
      <c r="F1" s="73"/>
      <c r="G1" s="73"/>
    </row>
    <row r="2" spans="1:7" ht="19.5" customHeight="1" thickBot="1">
      <c r="A2" s="74" t="s">
        <v>74</v>
      </c>
      <c r="B2" s="74"/>
      <c r="C2" s="74"/>
      <c r="D2" s="74"/>
      <c r="E2" s="74"/>
      <c r="F2" s="74"/>
      <c r="G2" s="74"/>
    </row>
    <row r="3" spans="1:7" ht="30" customHeight="1">
      <c r="A3" s="75" t="s">
        <v>2</v>
      </c>
      <c r="B3" s="76"/>
      <c r="C3" s="76"/>
      <c r="D3" s="77" t="s">
        <v>75</v>
      </c>
      <c r="E3" s="76" t="s">
        <v>76</v>
      </c>
      <c r="F3" s="76" t="s">
        <v>3</v>
      </c>
      <c r="G3" s="80" t="s">
        <v>77</v>
      </c>
    </row>
    <row r="4" spans="1:7" ht="30" customHeight="1">
      <c r="A4" s="2" t="s">
        <v>4</v>
      </c>
      <c r="B4" s="66" t="s">
        <v>5</v>
      </c>
      <c r="C4" s="66" t="s">
        <v>6</v>
      </c>
      <c r="D4" s="78"/>
      <c r="E4" s="79"/>
      <c r="F4" s="79"/>
      <c r="G4" s="81"/>
    </row>
    <row r="5" spans="1:7" ht="30" customHeight="1">
      <c r="A5" s="4" t="s">
        <v>78</v>
      </c>
      <c r="B5" s="5"/>
      <c r="C5" s="5"/>
      <c r="D5" s="40">
        <f>D6</f>
        <v>670000</v>
      </c>
      <c r="E5" s="40">
        <f>E6</f>
        <v>350000</v>
      </c>
      <c r="F5" s="57">
        <f>D5-E5</f>
        <v>320000</v>
      </c>
      <c r="G5" s="6"/>
    </row>
    <row r="6" spans="1:7" ht="30" customHeight="1">
      <c r="A6" s="7"/>
      <c r="B6" s="65" t="s">
        <v>79</v>
      </c>
      <c r="C6" s="9"/>
      <c r="D6" s="40">
        <f>SUM(D7:D9)</f>
        <v>670000</v>
      </c>
      <c r="E6" s="40">
        <f>SUM(E7:E8)</f>
        <v>350000</v>
      </c>
      <c r="F6" s="58">
        <f t="shared" ref="F6:F18" si="0">D6-E6</f>
        <v>320000</v>
      </c>
      <c r="G6" s="6"/>
    </row>
    <row r="7" spans="1:7" ht="30" customHeight="1">
      <c r="A7" s="7"/>
      <c r="B7" s="9"/>
      <c r="C7" s="65" t="s">
        <v>80</v>
      </c>
      <c r="D7" s="36">
        <v>60000</v>
      </c>
      <c r="E7" s="36">
        <v>70000</v>
      </c>
      <c r="F7" s="58">
        <f t="shared" si="0"/>
        <v>-10000</v>
      </c>
      <c r="G7" s="10" t="s">
        <v>81</v>
      </c>
    </row>
    <row r="8" spans="1:7" ht="30" customHeight="1">
      <c r="A8" s="7"/>
      <c r="B8" s="9"/>
      <c r="C8" s="65" t="s">
        <v>82</v>
      </c>
      <c r="D8" s="36">
        <v>600000</v>
      </c>
      <c r="E8" s="36">
        <v>280000</v>
      </c>
      <c r="F8" s="58">
        <f t="shared" si="0"/>
        <v>320000</v>
      </c>
      <c r="G8" s="10" t="s">
        <v>83</v>
      </c>
    </row>
    <row r="9" spans="1:7" ht="30" customHeight="1">
      <c r="A9" s="7"/>
      <c r="B9" s="9"/>
      <c r="C9" s="65" t="s">
        <v>84</v>
      </c>
      <c r="D9" s="36">
        <v>10000</v>
      </c>
      <c r="E9" s="36">
        <v>0</v>
      </c>
      <c r="F9" s="58">
        <f t="shared" si="0"/>
        <v>10000</v>
      </c>
      <c r="G9" s="10"/>
    </row>
    <row r="10" spans="1:7" ht="30" customHeight="1">
      <c r="A10" s="4" t="s">
        <v>85</v>
      </c>
      <c r="B10" s="9"/>
      <c r="C10" s="9"/>
      <c r="D10" s="40">
        <f>SUM(D11,D13,D15)</f>
        <v>70000</v>
      </c>
      <c r="E10" s="40">
        <f>SUM(E11,E13,E15)</f>
        <v>70000</v>
      </c>
      <c r="F10" s="57">
        <f t="shared" si="0"/>
        <v>0</v>
      </c>
      <c r="G10" s="10"/>
    </row>
    <row r="11" spans="1:7" ht="30" customHeight="1">
      <c r="A11" s="7"/>
      <c r="B11" s="65" t="s">
        <v>86</v>
      </c>
      <c r="C11" s="9"/>
      <c r="D11" s="36">
        <f>D12</f>
        <v>55000</v>
      </c>
      <c r="E11" s="36">
        <f>E12</f>
        <v>55000</v>
      </c>
      <c r="F11" s="58">
        <f t="shared" si="0"/>
        <v>0</v>
      </c>
      <c r="G11" s="10"/>
    </row>
    <row r="12" spans="1:7" ht="30" customHeight="1">
      <c r="A12" s="7"/>
      <c r="B12" s="9"/>
      <c r="C12" s="65" t="s">
        <v>11</v>
      </c>
      <c r="D12" s="36">
        <v>55000</v>
      </c>
      <c r="E12" s="36">
        <v>55000</v>
      </c>
      <c r="F12" s="58">
        <f t="shared" si="0"/>
        <v>0</v>
      </c>
      <c r="G12" s="10"/>
    </row>
    <row r="13" spans="1:7" ht="30" customHeight="1">
      <c r="A13" s="7"/>
      <c r="B13" s="65" t="s">
        <v>87</v>
      </c>
      <c r="C13" s="9"/>
      <c r="D13" s="36">
        <f>D14</f>
        <v>1000</v>
      </c>
      <c r="E13" s="36">
        <f>E14</f>
        <v>1000</v>
      </c>
      <c r="F13" s="58">
        <f t="shared" si="0"/>
        <v>0</v>
      </c>
      <c r="G13" s="10" t="s">
        <v>88</v>
      </c>
    </row>
    <row r="14" spans="1:7" ht="30" customHeight="1">
      <c r="A14" s="7"/>
      <c r="B14" s="9"/>
      <c r="C14" s="65" t="s">
        <v>89</v>
      </c>
      <c r="D14" s="36">
        <v>1000</v>
      </c>
      <c r="E14" s="36">
        <v>1000</v>
      </c>
      <c r="F14" s="58">
        <f t="shared" si="0"/>
        <v>0</v>
      </c>
      <c r="G14" s="10"/>
    </row>
    <row r="15" spans="1:7" ht="30" customHeight="1">
      <c r="A15" s="7"/>
      <c r="B15" s="65" t="s">
        <v>90</v>
      </c>
      <c r="C15" s="9"/>
      <c r="D15" s="36">
        <f>D16</f>
        <v>14000</v>
      </c>
      <c r="E15" s="36">
        <f>E16</f>
        <v>14000</v>
      </c>
      <c r="F15" s="58">
        <f t="shared" si="0"/>
        <v>0</v>
      </c>
      <c r="G15" s="10"/>
    </row>
    <row r="16" spans="1:7" ht="30" customHeight="1">
      <c r="A16" s="7"/>
      <c r="B16" s="9"/>
      <c r="C16" s="65" t="s">
        <v>14</v>
      </c>
      <c r="D16" s="36">
        <v>14000</v>
      </c>
      <c r="E16" s="36">
        <v>14000</v>
      </c>
      <c r="F16" s="58">
        <f t="shared" si="0"/>
        <v>0</v>
      </c>
      <c r="G16" s="34" t="s">
        <v>91</v>
      </c>
    </row>
    <row r="17" spans="1:7" ht="30" customHeight="1">
      <c r="A17" s="67" t="s">
        <v>15</v>
      </c>
      <c r="B17" s="68"/>
      <c r="C17" s="68"/>
      <c r="D17" s="41">
        <v>460000</v>
      </c>
      <c r="E17" s="41">
        <v>280000</v>
      </c>
      <c r="F17" s="57">
        <f t="shared" si="0"/>
        <v>180000</v>
      </c>
      <c r="G17" s="6"/>
    </row>
    <row r="18" spans="1:7" ht="30" customHeight="1" thickBot="1">
      <c r="A18" s="69" t="s">
        <v>16</v>
      </c>
      <c r="B18" s="70"/>
      <c r="C18" s="70"/>
      <c r="D18" s="37">
        <f>SUM(D5,D10,D17)</f>
        <v>1200000</v>
      </c>
      <c r="E18" s="37">
        <f>SUM(E5,E10,E17)</f>
        <v>700000</v>
      </c>
      <c r="F18" s="59">
        <f t="shared" si="0"/>
        <v>500000</v>
      </c>
      <c r="G18" s="38"/>
    </row>
    <row r="19" spans="1:7">
      <c r="F19" s="43"/>
    </row>
    <row r="20" spans="1:7">
      <c r="F20" s="43"/>
    </row>
    <row r="21" spans="1:7">
      <c r="E21" s="39"/>
      <c r="F21" s="43"/>
    </row>
  </sheetData>
  <sheetProtection password="CC3D" sheet="1" objects="1" scenarios="1"/>
  <mergeCells count="9">
    <mergeCell ref="A17:C17"/>
    <mergeCell ref="A18:C18"/>
    <mergeCell ref="A1:G1"/>
    <mergeCell ref="A2:G2"/>
    <mergeCell ref="A3:C3"/>
    <mergeCell ref="D3:D4"/>
    <mergeCell ref="E3:E4"/>
    <mergeCell ref="F3:F4"/>
    <mergeCell ref="G3:G4"/>
  </mergeCells>
  <phoneticPr fontId="3" type="noConversion"/>
  <printOptions horizontalCentered="1"/>
  <pageMargins left="0.2" right="0.2" top="0.49803149600000002" bottom="0.498031496000000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>
      <selection activeCell="E94" sqref="E94"/>
    </sheetView>
  </sheetViews>
  <sheetFormatPr defaultRowHeight="18" customHeight="1"/>
  <cols>
    <col min="1" max="3" width="10" style="1" customWidth="1"/>
    <col min="4" max="4" width="13.44140625" style="44" customWidth="1"/>
    <col min="5" max="5" width="11.21875" style="1" customWidth="1"/>
    <col min="6" max="6" width="9.5546875" style="1" customWidth="1"/>
    <col min="7" max="7" width="14.6640625" style="1" customWidth="1"/>
  </cols>
  <sheetData>
    <row r="1" spans="1:7" ht="35.25" customHeight="1">
      <c r="A1" s="96" t="s">
        <v>92</v>
      </c>
      <c r="B1" s="73"/>
      <c r="C1" s="73"/>
      <c r="D1" s="73"/>
      <c r="E1" s="73"/>
      <c r="F1" s="73"/>
      <c r="G1" s="73"/>
    </row>
    <row r="2" spans="1:7" ht="17.25" customHeight="1" thickBot="1">
      <c r="A2" s="88" t="s">
        <v>93</v>
      </c>
      <c r="B2" s="88"/>
      <c r="C2" s="88"/>
      <c r="D2" s="88"/>
      <c r="E2" s="88"/>
      <c r="F2" s="88"/>
      <c r="G2" s="88"/>
    </row>
    <row r="3" spans="1:7" ht="12.75" customHeight="1">
      <c r="A3" s="89" t="s">
        <v>2</v>
      </c>
      <c r="B3" s="90"/>
      <c r="C3" s="91"/>
      <c r="D3" s="92" t="s">
        <v>94</v>
      </c>
      <c r="E3" s="71" t="s">
        <v>95</v>
      </c>
      <c r="F3" s="71" t="s">
        <v>3</v>
      </c>
      <c r="G3" s="94" t="s">
        <v>77</v>
      </c>
    </row>
    <row r="4" spans="1:7" ht="13.5" customHeight="1">
      <c r="A4" s="2" t="s">
        <v>4</v>
      </c>
      <c r="B4" s="66" t="s">
        <v>5</v>
      </c>
      <c r="C4" s="66" t="s">
        <v>6</v>
      </c>
      <c r="D4" s="93"/>
      <c r="E4" s="72"/>
      <c r="F4" s="72"/>
      <c r="G4" s="95"/>
    </row>
    <row r="5" spans="1:7" ht="17.25" customHeight="1">
      <c r="A5" s="11" t="s">
        <v>18</v>
      </c>
      <c r="B5" s="12"/>
      <c r="C5" s="12"/>
      <c r="D5" s="49">
        <f>D6</f>
        <v>0</v>
      </c>
      <c r="E5" s="49">
        <f>E6</f>
        <v>0</v>
      </c>
      <c r="F5" s="13">
        <f>D5-E5</f>
        <v>0</v>
      </c>
      <c r="G5" s="14"/>
    </row>
    <row r="6" spans="1:7" ht="17.25" customHeight="1">
      <c r="A6" s="15"/>
      <c r="B6" s="16" t="s">
        <v>19</v>
      </c>
      <c r="C6" s="12"/>
      <c r="D6" s="50">
        <f>D7</f>
        <v>0</v>
      </c>
      <c r="E6" s="50">
        <f>E7</f>
        <v>0</v>
      </c>
      <c r="F6" s="17">
        <f t="shared" ref="F6:F37" si="0">D6-E6</f>
        <v>0</v>
      </c>
      <c r="G6" s="14"/>
    </row>
    <row r="7" spans="1:7" ht="17.25" customHeight="1">
      <c r="A7" s="15"/>
      <c r="B7" s="12"/>
      <c r="C7" s="16" t="s">
        <v>96</v>
      </c>
      <c r="D7" s="50">
        <v>0</v>
      </c>
      <c r="E7" s="50">
        <v>0</v>
      </c>
      <c r="F7" s="17">
        <f t="shared" si="0"/>
        <v>0</v>
      </c>
      <c r="G7" s="18"/>
    </row>
    <row r="8" spans="1:7" ht="17.25" customHeight="1">
      <c r="A8" s="11" t="s">
        <v>20</v>
      </c>
      <c r="B8" s="12"/>
      <c r="C8" s="12"/>
      <c r="D8" s="51">
        <f>SUM(D9,D12,D18)</f>
        <v>62000</v>
      </c>
      <c r="E8" s="51">
        <f>SUM(E9,E12,E18)</f>
        <v>72000</v>
      </c>
      <c r="F8" s="13">
        <f t="shared" si="0"/>
        <v>-10000</v>
      </c>
      <c r="G8" s="19"/>
    </row>
    <row r="9" spans="1:7" ht="17.25" customHeight="1">
      <c r="A9" s="15"/>
      <c r="B9" s="16" t="s">
        <v>21</v>
      </c>
      <c r="C9" s="12"/>
      <c r="D9" s="20">
        <f>SUM(D10:D11)</f>
        <v>21000</v>
      </c>
      <c r="E9" s="20">
        <f>SUM(E10:E11)</f>
        <v>31000</v>
      </c>
      <c r="F9" s="17">
        <f t="shared" si="0"/>
        <v>-10000</v>
      </c>
      <c r="G9" s="19"/>
    </row>
    <row r="10" spans="1:7" ht="17.25" customHeight="1">
      <c r="A10" s="15"/>
      <c r="B10" s="12"/>
      <c r="C10" s="16" t="s">
        <v>22</v>
      </c>
      <c r="D10" s="20">
        <v>20000</v>
      </c>
      <c r="E10" s="20">
        <v>30000</v>
      </c>
      <c r="F10" s="17">
        <f t="shared" si="0"/>
        <v>-10000</v>
      </c>
      <c r="G10" s="18" t="s">
        <v>23</v>
      </c>
    </row>
    <row r="11" spans="1:7" ht="23.25" customHeight="1">
      <c r="A11" s="15"/>
      <c r="B11" s="12"/>
      <c r="C11" s="16" t="s">
        <v>24</v>
      </c>
      <c r="D11" s="20">
        <v>1000</v>
      </c>
      <c r="E11" s="20">
        <v>1000</v>
      </c>
      <c r="F11" s="17">
        <f t="shared" si="0"/>
        <v>0</v>
      </c>
      <c r="G11" s="18" t="s">
        <v>97</v>
      </c>
    </row>
    <row r="12" spans="1:7" ht="17.25" customHeight="1">
      <c r="A12" s="15"/>
      <c r="B12" s="16" t="s">
        <v>25</v>
      </c>
      <c r="C12" s="12"/>
      <c r="D12" s="20">
        <f>SUM(D13:D17)</f>
        <v>21000</v>
      </c>
      <c r="E12" s="20">
        <f>SUM(E13:E17)</f>
        <v>21000</v>
      </c>
      <c r="F12" s="17">
        <f t="shared" si="0"/>
        <v>0</v>
      </c>
      <c r="G12" s="19"/>
    </row>
    <row r="13" spans="1:7" ht="17.25" customHeight="1">
      <c r="A13" s="15"/>
      <c r="B13" s="12"/>
      <c r="C13" s="16" t="s">
        <v>26</v>
      </c>
      <c r="D13" s="20">
        <v>7000</v>
      </c>
      <c r="E13" s="20">
        <v>7000</v>
      </c>
      <c r="F13" s="17">
        <f t="shared" si="0"/>
        <v>0</v>
      </c>
      <c r="G13" s="18" t="s">
        <v>88</v>
      </c>
    </row>
    <row r="14" spans="1:7" ht="25.5" customHeight="1">
      <c r="A14" s="15"/>
      <c r="B14" s="12"/>
      <c r="C14" s="16" t="s">
        <v>28</v>
      </c>
      <c r="D14" s="20">
        <v>2000</v>
      </c>
      <c r="E14" s="20">
        <v>2000</v>
      </c>
      <c r="F14" s="17">
        <f t="shared" si="0"/>
        <v>0</v>
      </c>
      <c r="G14" s="18" t="s">
        <v>98</v>
      </c>
    </row>
    <row r="15" spans="1:7" ht="17.25" customHeight="1">
      <c r="A15" s="15"/>
      <c r="B15" s="12"/>
      <c r="C15" s="16" t="s">
        <v>29</v>
      </c>
      <c r="D15" s="20">
        <v>1000</v>
      </c>
      <c r="E15" s="20">
        <v>1000</v>
      </c>
      <c r="F15" s="17">
        <f t="shared" si="0"/>
        <v>0</v>
      </c>
      <c r="G15" s="18" t="s">
        <v>30</v>
      </c>
    </row>
    <row r="16" spans="1:7" ht="22.5" customHeight="1">
      <c r="A16" s="15"/>
      <c r="B16" s="12"/>
      <c r="C16" s="16" t="s">
        <v>31</v>
      </c>
      <c r="D16" s="20">
        <v>10000</v>
      </c>
      <c r="E16" s="20">
        <v>10000</v>
      </c>
      <c r="F16" s="17">
        <f t="shared" si="0"/>
        <v>0</v>
      </c>
      <c r="G16" s="18" t="s">
        <v>99</v>
      </c>
    </row>
    <row r="17" spans="1:7" ht="17.25" customHeight="1">
      <c r="A17" s="15"/>
      <c r="B17" s="12"/>
      <c r="C17" s="16" t="s">
        <v>33</v>
      </c>
      <c r="D17" s="20">
        <v>1000</v>
      </c>
      <c r="E17" s="20">
        <v>1000</v>
      </c>
      <c r="F17" s="17">
        <f t="shared" si="0"/>
        <v>0</v>
      </c>
      <c r="G17" s="18" t="s">
        <v>100</v>
      </c>
    </row>
    <row r="18" spans="1:7" ht="17.25" customHeight="1">
      <c r="A18" s="15"/>
      <c r="B18" s="16" t="s">
        <v>34</v>
      </c>
      <c r="C18" s="12"/>
      <c r="D18" s="20">
        <f>SUM(D19:D24)</f>
        <v>20000</v>
      </c>
      <c r="E18" s="20">
        <f>SUM(E20:E23)</f>
        <v>20000</v>
      </c>
      <c r="F18" s="17">
        <f t="shared" si="0"/>
        <v>0</v>
      </c>
      <c r="G18" s="18"/>
    </row>
    <row r="19" spans="1:7" ht="17.25" customHeight="1">
      <c r="A19" s="15"/>
      <c r="B19" s="16"/>
      <c r="C19" s="16" t="s">
        <v>101</v>
      </c>
      <c r="D19" s="50">
        <v>0</v>
      </c>
      <c r="E19" s="50">
        <v>0</v>
      </c>
      <c r="F19" s="17">
        <f t="shared" si="0"/>
        <v>0</v>
      </c>
      <c r="G19" s="18"/>
    </row>
    <row r="20" spans="1:7" ht="17.25" customHeight="1">
      <c r="A20" s="15"/>
      <c r="B20" s="12"/>
      <c r="C20" s="16" t="s">
        <v>35</v>
      </c>
      <c r="D20" s="20">
        <v>1000</v>
      </c>
      <c r="E20" s="20">
        <v>1000</v>
      </c>
      <c r="F20" s="17">
        <f t="shared" si="0"/>
        <v>0</v>
      </c>
      <c r="G20" s="18" t="s">
        <v>102</v>
      </c>
    </row>
    <row r="21" spans="1:7" ht="22.5" customHeight="1">
      <c r="A21" s="15"/>
      <c r="B21" s="12"/>
      <c r="C21" s="16" t="s">
        <v>36</v>
      </c>
      <c r="D21" s="20">
        <v>8000</v>
      </c>
      <c r="E21" s="20">
        <v>8000</v>
      </c>
      <c r="F21" s="17">
        <f t="shared" si="0"/>
        <v>0</v>
      </c>
      <c r="G21" s="19" t="s">
        <v>103</v>
      </c>
    </row>
    <row r="22" spans="1:7" ht="21.75" customHeight="1">
      <c r="A22" s="15"/>
      <c r="B22" s="12"/>
      <c r="C22" s="16" t="s">
        <v>37</v>
      </c>
      <c r="D22" s="20">
        <v>3000</v>
      </c>
      <c r="E22" s="20">
        <v>3000</v>
      </c>
      <c r="F22" s="17">
        <f t="shared" si="0"/>
        <v>0</v>
      </c>
      <c r="G22" s="21" t="s">
        <v>104</v>
      </c>
    </row>
    <row r="23" spans="1:7" ht="17.25" customHeight="1">
      <c r="A23" s="15"/>
      <c r="B23" s="12"/>
      <c r="C23" s="16" t="s">
        <v>38</v>
      </c>
      <c r="D23" s="20">
        <v>8000</v>
      </c>
      <c r="E23" s="20">
        <v>8000</v>
      </c>
      <c r="F23" s="17">
        <f t="shared" si="0"/>
        <v>0</v>
      </c>
      <c r="G23" s="18" t="s">
        <v>105</v>
      </c>
    </row>
    <row r="24" spans="1:7" ht="17.25" customHeight="1">
      <c r="A24" s="15"/>
      <c r="B24" s="12"/>
      <c r="C24" s="16" t="s">
        <v>106</v>
      </c>
      <c r="D24" s="50">
        <v>0</v>
      </c>
      <c r="E24" s="50">
        <v>0</v>
      </c>
      <c r="F24" s="17">
        <f t="shared" si="0"/>
        <v>0</v>
      </c>
      <c r="G24" s="18" t="s">
        <v>107</v>
      </c>
    </row>
    <row r="25" spans="1:7" ht="17.25" customHeight="1">
      <c r="A25" s="11" t="s">
        <v>40</v>
      </c>
      <c r="B25" s="12"/>
      <c r="C25" s="12"/>
      <c r="D25" s="51">
        <f>D26</f>
        <v>50000</v>
      </c>
      <c r="E25" s="51">
        <f>E26</f>
        <v>50000</v>
      </c>
      <c r="F25" s="13">
        <f t="shared" si="0"/>
        <v>0</v>
      </c>
      <c r="G25" s="18"/>
    </row>
    <row r="26" spans="1:7" ht="17.25" customHeight="1">
      <c r="A26" s="15"/>
      <c r="B26" s="16" t="s">
        <v>40</v>
      </c>
      <c r="C26" s="12"/>
      <c r="D26" s="20">
        <f>SUM(D27:D28)</f>
        <v>50000</v>
      </c>
      <c r="E26" s="20">
        <v>50000</v>
      </c>
      <c r="F26" s="17">
        <f t="shared" si="0"/>
        <v>0</v>
      </c>
      <c r="G26" s="22"/>
    </row>
    <row r="27" spans="1:7" ht="18.75" customHeight="1">
      <c r="A27" s="15"/>
      <c r="B27" s="12"/>
      <c r="C27" s="16" t="s">
        <v>41</v>
      </c>
      <c r="D27" s="20">
        <v>20000</v>
      </c>
      <c r="E27" s="20">
        <v>20000</v>
      </c>
      <c r="F27" s="17">
        <f t="shared" si="0"/>
        <v>0</v>
      </c>
      <c r="G27" s="21" t="s">
        <v>108</v>
      </c>
    </row>
    <row r="28" spans="1:7" ht="24" customHeight="1">
      <c r="A28" s="15"/>
      <c r="B28" s="12"/>
      <c r="C28" s="16" t="s">
        <v>109</v>
      </c>
      <c r="D28" s="20">
        <v>30000</v>
      </c>
      <c r="E28" s="20">
        <v>30000</v>
      </c>
      <c r="F28" s="17">
        <f t="shared" si="0"/>
        <v>0</v>
      </c>
      <c r="G28" s="21" t="s">
        <v>110</v>
      </c>
    </row>
    <row r="29" spans="1:7" ht="17.25" customHeight="1">
      <c r="A29" s="11" t="s">
        <v>45</v>
      </c>
      <c r="B29" s="12"/>
      <c r="C29" s="12"/>
      <c r="D29" s="51">
        <f>D30</f>
        <v>188000</v>
      </c>
      <c r="E29" s="51">
        <f>E30</f>
        <v>270000</v>
      </c>
      <c r="F29" s="13">
        <f t="shared" si="0"/>
        <v>-82000</v>
      </c>
      <c r="G29" s="21"/>
    </row>
    <row r="30" spans="1:7" ht="17.25" customHeight="1">
      <c r="A30" s="15"/>
      <c r="B30" s="16" t="s">
        <v>45</v>
      </c>
      <c r="C30" s="12"/>
      <c r="D30" s="20">
        <f>D31</f>
        <v>188000</v>
      </c>
      <c r="E30" s="20">
        <f>E31</f>
        <v>270000</v>
      </c>
      <c r="F30" s="17">
        <f t="shared" si="0"/>
        <v>-82000</v>
      </c>
      <c r="G30" s="19"/>
    </row>
    <row r="31" spans="1:7" ht="17.25" customHeight="1">
      <c r="A31" s="15"/>
      <c r="B31" s="12"/>
      <c r="C31" s="16" t="s">
        <v>45</v>
      </c>
      <c r="D31" s="20">
        <v>188000</v>
      </c>
      <c r="E31" s="20">
        <v>270000</v>
      </c>
      <c r="F31" s="17">
        <f t="shared" si="0"/>
        <v>-82000</v>
      </c>
      <c r="G31" s="19"/>
    </row>
    <row r="32" spans="1:7" ht="24" customHeight="1">
      <c r="A32" s="23" t="s">
        <v>111</v>
      </c>
      <c r="B32" s="24"/>
      <c r="C32" s="24"/>
      <c r="D32" s="52">
        <f>SUM(D33,D35)</f>
        <v>600000</v>
      </c>
      <c r="E32" s="52">
        <f>SUM(E33,E35)</f>
        <v>108000</v>
      </c>
      <c r="F32" s="13">
        <f t="shared" si="0"/>
        <v>492000</v>
      </c>
      <c r="G32" s="21"/>
    </row>
    <row r="33" spans="1:7" ht="17.25" customHeight="1">
      <c r="A33" s="15"/>
      <c r="B33" s="25" t="s">
        <v>47</v>
      </c>
      <c r="C33" s="12"/>
      <c r="D33" s="50">
        <f>D34</f>
        <v>0</v>
      </c>
      <c r="E33" s="20">
        <f>E34</f>
        <v>8000</v>
      </c>
      <c r="F33" s="17">
        <f t="shared" si="0"/>
        <v>-8000</v>
      </c>
      <c r="G33" s="21"/>
    </row>
    <row r="34" spans="1:7" ht="24.75" customHeight="1">
      <c r="A34" s="15"/>
      <c r="B34" s="12"/>
      <c r="C34" s="16" t="s">
        <v>112</v>
      </c>
      <c r="D34" s="50">
        <v>0</v>
      </c>
      <c r="E34" s="20">
        <v>8000</v>
      </c>
      <c r="F34" s="17">
        <f t="shared" si="0"/>
        <v>-8000</v>
      </c>
      <c r="G34" s="21"/>
    </row>
    <row r="35" spans="1:7" ht="18.75" customHeight="1">
      <c r="A35" s="15"/>
      <c r="B35" s="25" t="s">
        <v>113</v>
      </c>
      <c r="C35" s="12"/>
      <c r="D35" s="20">
        <f>D36</f>
        <v>600000</v>
      </c>
      <c r="E35" s="20">
        <f>E36</f>
        <v>100000</v>
      </c>
      <c r="F35" s="17">
        <f t="shared" si="0"/>
        <v>500000</v>
      </c>
      <c r="G35" s="19"/>
    </row>
    <row r="36" spans="1:7" ht="23.25" customHeight="1">
      <c r="A36" s="45"/>
      <c r="B36" s="24"/>
      <c r="C36" s="46" t="s">
        <v>114</v>
      </c>
      <c r="D36" s="53">
        <v>600000</v>
      </c>
      <c r="E36" s="53">
        <v>100000</v>
      </c>
      <c r="F36" s="31">
        <f t="shared" si="0"/>
        <v>500000</v>
      </c>
      <c r="G36" s="47"/>
    </row>
    <row r="37" spans="1:7" ht="17.25" customHeight="1" thickBot="1">
      <c r="A37" s="82" t="s">
        <v>115</v>
      </c>
      <c r="B37" s="83"/>
      <c r="C37" s="84"/>
      <c r="D37" s="54">
        <v>300000</v>
      </c>
      <c r="E37" s="54">
        <v>200000</v>
      </c>
      <c r="F37" s="26">
        <f t="shared" si="0"/>
        <v>100000</v>
      </c>
      <c r="G37" s="27"/>
    </row>
    <row r="38" spans="1:7" ht="17.25" customHeight="1" thickTop="1" thickBot="1">
      <c r="A38" s="85" t="s">
        <v>116</v>
      </c>
      <c r="B38" s="86"/>
      <c r="C38" s="87"/>
      <c r="D38" s="55">
        <f>SUM(D5,D8,D25,D29,D32,,D37)</f>
        <v>1200000</v>
      </c>
      <c r="E38" s="55">
        <f>SUM(E5,E8,E25,E29,E32,E37)</f>
        <v>700000</v>
      </c>
      <c r="F38" s="28">
        <f>D38-E38</f>
        <v>500000</v>
      </c>
      <c r="G38" s="29"/>
    </row>
    <row r="39" spans="1:7" ht="17.25" customHeight="1">
      <c r="A39" s="60"/>
      <c r="B39" s="60"/>
      <c r="C39" s="60"/>
      <c r="D39" s="63"/>
      <c r="E39" s="63"/>
      <c r="F39" s="64"/>
      <c r="G39" s="61"/>
    </row>
    <row r="40" spans="1:7" ht="17.25" customHeight="1">
      <c r="A40" s="60"/>
      <c r="B40" s="60"/>
      <c r="C40" s="60"/>
      <c r="D40" s="63"/>
      <c r="E40" s="63"/>
      <c r="F40" s="64"/>
      <c r="G40" s="61"/>
    </row>
    <row r="41" spans="1:7" ht="18" customHeight="1">
      <c r="D41" s="44">
        <f>'[1]2011법인추경수입'!D18</f>
        <v>1200000</v>
      </c>
      <c r="E41" s="30"/>
    </row>
    <row r="42" spans="1:7" ht="18" customHeight="1">
      <c r="D42" s="56">
        <f>D41-D38</f>
        <v>0</v>
      </c>
      <c r="E42" s="30"/>
    </row>
    <row r="43" spans="1:7" ht="18" customHeight="1">
      <c r="E43" s="30"/>
    </row>
  </sheetData>
  <sheetProtection password="CC3D" sheet="1" objects="1" scenarios="1"/>
  <mergeCells count="9">
    <mergeCell ref="A37:C37"/>
    <mergeCell ref="A38:C38"/>
    <mergeCell ref="A1:G1"/>
    <mergeCell ref="A2:G2"/>
    <mergeCell ref="A3:C3"/>
    <mergeCell ref="D3:D4"/>
    <mergeCell ref="E3:E4"/>
    <mergeCell ref="F3:F4"/>
    <mergeCell ref="G3:G4"/>
  </mergeCells>
  <phoneticPr fontId="3" type="noConversion"/>
  <printOptions horizontalCentered="1"/>
  <pageMargins left="0.2" right="0.2" top="0.49803149600000002" bottom="0.498031496000000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0" zoomScaleNormal="100" workbookViewId="0">
      <selection activeCell="E94" sqref="E94"/>
    </sheetView>
  </sheetViews>
  <sheetFormatPr defaultRowHeight="13.5"/>
  <cols>
    <col min="1" max="3" width="10.6640625" style="1" customWidth="1"/>
    <col min="4" max="4" width="11.33203125" style="35" customWidth="1"/>
    <col min="5" max="5" width="11.88671875" style="1" customWidth="1"/>
    <col min="6" max="6" width="11.21875" style="33" customWidth="1"/>
    <col min="7" max="7" width="16.109375" style="1" customWidth="1"/>
  </cols>
  <sheetData>
    <row r="1" spans="1:7" ht="39.75" customHeight="1">
      <c r="A1" s="96" t="s">
        <v>66</v>
      </c>
      <c r="B1" s="73"/>
      <c r="C1" s="73"/>
      <c r="D1" s="73"/>
      <c r="E1" s="73"/>
      <c r="F1" s="73"/>
      <c r="G1" s="73"/>
    </row>
    <row r="2" spans="1:7" ht="19.5" customHeight="1" thickBot="1">
      <c r="A2" s="74" t="s">
        <v>1</v>
      </c>
      <c r="B2" s="74"/>
      <c r="C2" s="74"/>
      <c r="D2" s="74"/>
      <c r="E2" s="74"/>
      <c r="F2" s="74"/>
      <c r="G2" s="74"/>
    </row>
    <row r="3" spans="1:7" ht="27" customHeight="1">
      <c r="A3" s="75" t="s">
        <v>2</v>
      </c>
      <c r="B3" s="76"/>
      <c r="C3" s="76"/>
      <c r="D3" s="77" t="s">
        <v>60</v>
      </c>
      <c r="E3" s="76" t="s">
        <v>68</v>
      </c>
      <c r="F3" s="76" t="s">
        <v>3</v>
      </c>
      <c r="G3" s="80" t="s">
        <v>0</v>
      </c>
    </row>
    <row r="4" spans="1:7" ht="27" customHeight="1">
      <c r="A4" s="2" t="s">
        <v>4</v>
      </c>
      <c r="B4" s="3" t="s">
        <v>5</v>
      </c>
      <c r="C4" s="3" t="s">
        <v>6</v>
      </c>
      <c r="D4" s="78"/>
      <c r="E4" s="79"/>
      <c r="F4" s="79"/>
      <c r="G4" s="81"/>
    </row>
    <row r="5" spans="1:7" ht="27" customHeight="1">
      <c r="A5" s="4" t="s">
        <v>51</v>
      </c>
      <c r="B5" s="5"/>
      <c r="C5" s="5"/>
      <c r="D5" s="40">
        <f>D6</f>
        <v>580000</v>
      </c>
      <c r="E5" s="40">
        <f>E6</f>
        <v>670000</v>
      </c>
      <c r="F5" s="42">
        <f>D5-E5</f>
        <v>-90000</v>
      </c>
      <c r="G5" s="6"/>
    </row>
    <row r="6" spans="1:7" ht="27" customHeight="1">
      <c r="A6" s="7"/>
      <c r="B6" s="8" t="s">
        <v>7</v>
      </c>
      <c r="C6" s="9"/>
      <c r="D6" s="40">
        <f>SUM(D7:D8)</f>
        <v>580000</v>
      </c>
      <c r="E6" s="40">
        <f>SUM(E7:E9)</f>
        <v>670000</v>
      </c>
      <c r="F6" s="32">
        <f t="shared" ref="F6:F18" si="0">D6-E6</f>
        <v>-90000</v>
      </c>
      <c r="G6" s="6"/>
    </row>
    <row r="7" spans="1:7" ht="27" customHeight="1">
      <c r="A7" s="7"/>
      <c r="B7" s="9"/>
      <c r="C7" s="8" t="s">
        <v>71</v>
      </c>
      <c r="D7" s="36">
        <v>50000</v>
      </c>
      <c r="E7" s="36">
        <v>60000</v>
      </c>
      <c r="F7" s="32">
        <f t="shared" si="0"/>
        <v>-10000</v>
      </c>
      <c r="G7" s="10" t="s">
        <v>8</v>
      </c>
    </row>
    <row r="8" spans="1:7" ht="27" customHeight="1">
      <c r="A8" s="7"/>
      <c r="B8" s="9"/>
      <c r="C8" s="8" t="s">
        <v>70</v>
      </c>
      <c r="D8" s="36">
        <v>530000</v>
      </c>
      <c r="E8" s="36">
        <v>600000</v>
      </c>
      <c r="F8" s="32">
        <f t="shared" si="0"/>
        <v>-70000</v>
      </c>
      <c r="G8" s="10" t="s">
        <v>9</v>
      </c>
    </row>
    <row r="9" spans="1:7" ht="27" customHeight="1">
      <c r="A9" s="7"/>
      <c r="B9" s="9"/>
      <c r="C9" s="62" t="s">
        <v>69</v>
      </c>
      <c r="D9" s="36">
        <v>0</v>
      </c>
      <c r="E9" s="36">
        <v>10000</v>
      </c>
      <c r="F9" s="32">
        <f t="shared" si="0"/>
        <v>-10000</v>
      </c>
      <c r="G9" s="10" t="s">
        <v>69</v>
      </c>
    </row>
    <row r="10" spans="1:7" ht="27" customHeight="1">
      <c r="A10" s="4" t="s">
        <v>52</v>
      </c>
      <c r="B10" s="9"/>
      <c r="C10" s="9"/>
      <c r="D10" s="40">
        <f>SUM(D11,D13,D15)</f>
        <v>70000</v>
      </c>
      <c r="E10" s="40">
        <f>SUM(E11,E13,E15)</f>
        <v>70000</v>
      </c>
      <c r="F10" s="42">
        <f t="shared" si="0"/>
        <v>0</v>
      </c>
      <c r="G10" s="10"/>
    </row>
    <row r="11" spans="1:7" ht="27" customHeight="1">
      <c r="A11" s="7"/>
      <c r="B11" s="8" t="s">
        <v>10</v>
      </c>
      <c r="C11" s="9"/>
      <c r="D11" s="36">
        <f>D12</f>
        <v>55000</v>
      </c>
      <c r="E11" s="36">
        <f>E12</f>
        <v>55000</v>
      </c>
      <c r="F11" s="32">
        <f t="shared" si="0"/>
        <v>0</v>
      </c>
      <c r="G11" s="10"/>
    </row>
    <row r="12" spans="1:7" ht="27" customHeight="1">
      <c r="A12" s="7"/>
      <c r="B12" s="9"/>
      <c r="C12" s="8" t="s">
        <v>11</v>
      </c>
      <c r="D12" s="36">
        <v>55000</v>
      </c>
      <c r="E12" s="36">
        <v>55000</v>
      </c>
      <c r="F12" s="32">
        <f t="shared" si="0"/>
        <v>0</v>
      </c>
      <c r="G12" s="10"/>
    </row>
    <row r="13" spans="1:7" ht="27" customHeight="1">
      <c r="A13" s="7"/>
      <c r="B13" s="8" t="s">
        <v>53</v>
      </c>
      <c r="C13" s="9"/>
      <c r="D13" s="36">
        <f>D14</f>
        <v>1000</v>
      </c>
      <c r="E13" s="36">
        <f>E14</f>
        <v>1000</v>
      </c>
      <c r="F13" s="32">
        <f t="shared" si="0"/>
        <v>0</v>
      </c>
      <c r="G13" s="10"/>
    </row>
    <row r="14" spans="1:7" ht="27" customHeight="1">
      <c r="A14" s="7"/>
      <c r="B14" s="9"/>
      <c r="C14" s="8" t="s">
        <v>12</v>
      </c>
      <c r="D14" s="36">
        <v>1000</v>
      </c>
      <c r="E14" s="36">
        <v>1000</v>
      </c>
      <c r="F14" s="32">
        <f t="shared" si="0"/>
        <v>0</v>
      </c>
      <c r="G14" s="10"/>
    </row>
    <row r="15" spans="1:7" ht="27" customHeight="1">
      <c r="A15" s="7"/>
      <c r="B15" s="8" t="s">
        <v>13</v>
      </c>
      <c r="C15" s="9"/>
      <c r="D15" s="36">
        <f>D16</f>
        <v>14000</v>
      </c>
      <c r="E15" s="36">
        <f>E16</f>
        <v>14000</v>
      </c>
      <c r="F15" s="32">
        <f t="shared" si="0"/>
        <v>0</v>
      </c>
      <c r="G15" s="10"/>
    </row>
    <row r="16" spans="1:7" ht="27" customHeight="1">
      <c r="A16" s="7"/>
      <c r="B16" s="9"/>
      <c r="C16" s="8" t="s">
        <v>14</v>
      </c>
      <c r="D16" s="36">
        <v>14000</v>
      </c>
      <c r="E16" s="36">
        <v>14000</v>
      </c>
      <c r="F16" s="32">
        <f t="shared" si="0"/>
        <v>0</v>
      </c>
      <c r="G16" s="34" t="s">
        <v>54</v>
      </c>
    </row>
    <row r="17" spans="1:7" ht="27" customHeight="1">
      <c r="A17" s="67" t="s">
        <v>15</v>
      </c>
      <c r="B17" s="68"/>
      <c r="C17" s="68"/>
      <c r="D17" s="41">
        <v>350000</v>
      </c>
      <c r="E17" s="41">
        <v>460000</v>
      </c>
      <c r="F17" s="42">
        <f t="shared" si="0"/>
        <v>-110000</v>
      </c>
      <c r="G17" s="6"/>
    </row>
    <row r="18" spans="1:7" ht="27" customHeight="1" thickBot="1">
      <c r="A18" s="69" t="s">
        <v>16</v>
      </c>
      <c r="B18" s="70"/>
      <c r="C18" s="70"/>
      <c r="D18" s="37">
        <f>SUM(D5,D10,D17)</f>
        <v>1000000</v>
      </c>
      <c r="E18" s="37">
        <f>SUM(E5,E10,E17)</f>
        <v>1200000</v>
      </c>
      <c r="F18" s="48">
        <f t="shared" si="0"/>
        <v>-200000</v>
      </c>
      <c r="G18" s="38"/>
    </row>
    <row r="19" spans="1:7">
      <c r="F19" s="43"/>
    </row>
    <row r="20" spans="1:7">
      <c r="F20" s="43"/>
    </row>
    <row r="21" spans="1:7">
      <c r="E21" s="39"/>
      <c r="F21" s="43"/>
    </row>
  </sheetData>
  <sheetProtection password="CC3D" sheet="1" objects="1" scenarios="1"/>
  <mergeCells count="9">
    <mergeCell ref="A17:C17"/>
    <mergeCell ref="A18:C18"/>
    <mergeCell ref="A1:G1"/>
    <mergeCell ref="A2:G2"/>
    <mergeCell ref="A3:C3"/>
    <mergeCell ref="E3:E4"/>
    <mergeCell ref="F3:F4"/>
    <mergeCell ref="G3:G4"/>
    <mergeCell ref="D3:D4"/>
  </mergeCells>
  <phoneticPr fontId="3" type="noConversion"/>
  <pageMargins left="0.31496062992126" right="0.39370078740157499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4" zoomScaleNormal="100" workbookViewId="0">
      <selection activeCell="E94" sqref="E94"/>
    </sheetView>
  </sheetViews>
  <sheetFormatPr defaultRowHeight="18" customHeight="1"/>
  <cols>
    <col min="1" max="3" width="10" style="1" customWidth="1"/>
    <col min="4" max="4" width="13.109375" style="44" customWidth="1"/>
    <col min="5" max="5" width="12.109375" style="1" customWidth="1"/>
    <col min="6" max="6" width="11.33203125" style="1" customWidth="1"/>
    <col min="7" max="7" width="16.33203125" style="1" customWidth="1"/>
  </cols>
  <sheetData>
    <row r="1" spans="1:7" ht="17.25" customHeight="1" thickBot="1">
      <c r="A1" s="88" t="s">
        <v>17</v>
      </c>
      <c r="B1" s="88"/>
      <c r="C1" s="88"/>
      <c r="D1" s="88"/>
      <c r="E1" s="88"/>
      <c r="F1" s="88"/>
      <c r="G1" s="88"/>
    </row>
    <row r="2" spans="1:7" ht="12.75" customHeight="1">
      <c r="A2" s="89" t="s">
        <v>2</v>
      </c>
      <c r="B2" s="90"/>
      <c r="C2" s="91"/>
      <c r="D2" s="92" t="s">
        <v>72</v>
      </c>
      <c r="E2" s="71" t="s">
        <v>68</v>
      </c>
      <c r="F2" s="71" t="s">
        <v>3</v>
      </c>
      <c r="G2" s="94" t="s">
        <v>0</v>
      </c>
    </row>
    <row r="3" spans="1:7" ht="13.5" customHeight="1">
      <c r="A3" s="2" t="s">
        <v>4</v>
      </c>
      <c r="B3" s="3" t="s">
        <v>5</v>
      </c>
      <c r="C3" s="3" t="s">
        <v>6</v>
      </c>
      <c r="D3" s="93"/>
      <c r="E3" s="72"/>
      <c r="F3" s="72"/>
      <c r="G3" s="95"/>
    </row>
    <row r="4" spans="1:7" ht="17.25" customHeight="1">
      <c r="A4" s="11" t="s">
        <v>18</v>
      </c>
      <c r="B4" s="12"/>
      <c r="C4" s="12"/>
      <c r="D4" s="49">
        <f>D5</f>
        <v>0</v>
      </c>
      <c r="E4" s="49">
        <f>E5</f>
        <v>0</v>
      </c>
      <c r="F4" s="13">
        <f>D4-E4</f>
        <v>0</v>
      </c>
      <c r="G4" s="14"/>
    </row>
    <row r="5" spans="1:7" ht="17.25" customHeight="1">
      <c r="A5" s="15"/>
      <c r="B5" s="16" t="s">
        <v>19</v>
      </c>
      <c r="C5" s="12"/>
      <c r="D5" s="50">
        <f>D6</f>
        <v>0</v>
      </c>
      <c r="E5" s="50">
        <f>E6</f>
        <v>0</v>
      </c>
      <c r="F5" s="13">
        <f t="shared" ref="F5:F36" si="0">D5-E5</f>
        <v>0</v>
      </c>
      <c r="G5" s="14"/>
    </row>
    <row r="6" spans="1:7" ht="17.25" customHeight="1">
      <c r="A6" s="15"/>
      <c r="B6" s="12"/>
      <c r="C6" s="16" t="s">
        <v>63</v>
      </c>
      <c r="D6" s="50">
        <v>0</v>
      </c>
      <c r="E6" s="50">
        <v>0</v>
      </c>
      <c r="F6" s="13">
        <f t="shared" si="0"/>
        <v>0</v>
      </c>
      <c r="G6" s="18"/>
    </row>
    <row r="7" spans="1:7" ht="17.25" customHeight="1">
      <c r="A7" s="11" t="s">
        <v>20</v>
      </c>
      <c r="B7" s="12"/>
      <c r="C7" s="12"/>
      <c r="D7" s="51">
        <f>SUM(D8,D11,D17)</f>
        <v>63000</v>
      </c>
      <c r="E7" s="51">
        <f>SUM(E8,E11,E17)</f>
        <v>62000</v>
      </c>
      <c r="F7" s="13">
        <f t="shared" si="0"/>
        <v>1000</v>
      </c>
      <c r="G7" s="19"/>
    </row>
    <row r="8" spans="1:7" ht="17.25" customHeight="1">
      <c r="A8" s="15"/>
      <c r="B8" s="16" t="s">
        <v>21</v>
      </c>
      <c r="C8" s="12"/>
      <c r="D8" s="20">
        <f>SUM(D9:D10)</f>
        <v>16000</v>
      </c>
      <c r="E8" s="20">
        <f>SUM(E9:E10)</f>
        <v>21000</v>
      </c>
      <c r="F8" s="17">
        <f t="shared" si="0"/>
        <v>-5000</v>
      </c>
      <c r="G8" s="19"/>
    </row>
    <row r="9" spans="1:7" ht="17.25" customHeight="1">
      <c r="A9" s="15"/>
      <c r="B9" s="12"/>
      <c r="C9" s="16" t="s">
        <v>22</v>
      </c>
      <c r="D9" s="20">
        <v>15000</v>
      </c>
      <c r="E9" s="20">
        <v>20000</v>
      </c>
      <c r="F9" s="17">
        <f t="shared" si="0"/>
        <v>-5000</v>
      </c>
      <c r="G9" s="18" t="s">
        <v>23</v>
      </c>
    </row>
    <row r="10" spans="1:7" ht="17.25" customHeight="1">
      <c r="A10" s="15"/>
      <c r="B10" s="12"/>
      <c r="C10" s="16" t="s">
        <v>24</v>
      </c>
      <c r="D10" s="20">
        <v>1000</v>
      </c>
      <c r="E10" s="20">
        <v>1000</v>
      </c>
      <c r="F10" s="17">
        <f t="shared" si="0"/>
        <v>0</v>
      </c>
      <c r="G10" s="18" t="s">
        <v>57</v>
      </c>
    </row>
    <row r="11" spans="1:7" ht="17.25" customHeight="1">
      <c r="A11" s="15"/>
      <c r="B11" s="16" t="s">
        <v>25</v>
      </c>
      <c r="C11" s="12"/>
      <c r="D11" s="20">
        <f>SUM(D12:D16)</f>
        <v>24000</v>
      </c>
      <c r="E11" s="20">
        <f>SUM(E12:E16)</f>
        <v>21000</v>
      </c>
      <c r="F11" s="17">
        <f t="shared" si="0"/>
        <v>3000</v>
      </c>
      <c r="G11" s="19"/>
    </row>
    <row r="12" spans="1:7" ht="17.25" customHeight="1">
      <c r="A12" s="15"/>
      <c r="B12" s="12"/>
      <c r="C12" s="16" t="s">
        <v>26</v>
      </c>
      <c r="D12" s="20">
        <v>8000</v>
      </c>
      <c r="E12" s="20">
        <v>7000</v>
      </c>
      <c r="F12" s="17">
        <f t="shared" si="0"/>
        <v>1000</v>
      </c>
      <c r="G12" s="18" t="s">
        <v>27</v>
      </c>
    </row>
    <row r="13" spans="1:7" ht="25.5" customHeight="1">
      <c r="A13" s="15"/>
      <c r="B13" s="12"/>
      <c r="C13" s="16" t="s">
        <v>28</v>
      </c>
      <c r="D13" s="20">
        <v>2000</v>
      </c>
      <c r="E13" s="20">
        <v>2000</v>
      </c>
      <c r="F13" s="17">
        <f t="shared" si="0"/>
        <v>0</v>
      </c>
      <c r="G13" s="18" t="s">
        <v>59</v>
      </c>
    </row>
    <row r="14" spans="1:7" ht="17.25" customHeight="1">
      <c r="A14" s="15"/>
      <c r="B14" s="12"/>
      <c r="C14" s="16" t="s">
        <v>29</v>
      </c>
      <c r="D14" s="20">
        <v>1000</v>
      </c>
      <c r="E14" s="20">
        <v>1000</v>
      </c>
      <c r="F14" s="17">
        <f t="shared" si="0"/>
        <v>0</v>
      </c>
      <c r="G14" s="18" t="s">
        <v>30</v>
      </c>
    </row>
    <row r="15" spans="1:7" ht="22.5" customHeight="1">
      <c r="A15" s="15"/>
      <c r="B15" s="12"/>
      <c r="C15" s="16" t="s">
        <v>31</v>
      </c>
      <c r="D15" s="20">
        <v>10000</v>
      </c>
      <c r="E15" s="20">
        <v>10000</v>
      </c>
      <c r="F15" s="17">
        <f t="shared" si="0"/>
        <v>0</v>
      </c>
      <c r="G15" s="18" t="s">
        <v>32</v>
      </c>
    </row>
    <row r="16" spans="1:7" ht="17.25" customHeight="1">
      <c r="A16" s="15"/>
      <c r="B16" s="12"/>
      <c r="C16" s="16" t="s">
        <v>33</v>
      </c>
      <c r="D16" s="20">
        <v>3000</v>
      </c>
      <c r="E16" s="20">
        <v>1000</v>
      </c>
      <c r="F16" s="17">
        <f t="shared" si="0"/>
        <v>2000</v>
      </c>
      <c r="G16" s="18" t="s">
        <v>67</v>
      </c>
    </row>
    <row r="17" spans="1:7" ht="17.25" customHeight="1">
      <c r="A17" s="15"/>
      <c r="B17" s="16" t="s">
        <v>34</v>
      </c>
      <c r="C17" s="12"/>
      <c r="D17" s="20">
        <f>SUM(D18:D23)</f>
        <v>23000</v>
      </c>
      <c r="E17" s="20">
        <f>SUM(E19:E22)</f>
        <v>20000</v>
      </c>
      <c r="F17" s="17">
        <f t="shared" si="0"/>
        <v>3000</v>
      </c>
      <c r="G17" s="18"/>
    </row>
    <row r="18" spans="1:7" ht="17.25" customHeight="1">
      <c r="A18" s="15"/>
      <c r="B18" s="16"/>
      <c r="C18" s="16" t="s">
        <v>61</v>
      </c>
      <c r="D18" s="20">
        <v>1000</v>
      </c>
      <c r="E18" s="50">
        <v>0</v>
      </c>
      <c r="F18" s="17">
        <f t="shared" si="0"/>
        <v>1000</v>
      </c>
      <c r="G18" s="18"/>
    </row>
    <row r="19" spans="1:7" ht="17.25" customHeight="1">
      <c r="A19" s="15"/>
      <c r="B19" s="12"/>
      <c r="C19" s="16" t="s">
        <v>35</v>
      </c>
      <c r="D19" s="20">
        <v>1000</v>
      </c>
      <c r="E19" s="20">
        <v>1000</v>
      </c>
      <c r="F19" s="17">
        <f t="shared" si="0"/>
        <v>0</v>
      </c>
      <c r="G19" s="18"/>
    </row>
    <row r="20" spans="1:7" ht="22.5" customHeight="1">
      <c r="A20" s="15"/>
      <c r="B20" s="12"/>
      <c r="C20" s="16" t="s">
        <v>36</v>
      </c>
      <c r="D20" s="20">
        <v>8000</v>
      </c>
      <c r="E20" s="20">
        <v>8000</v>
      </c>
      <c r="F20" s="17">
        <f t="shared" si="0"/>
        <v>0</v>
      </c>
      <c r="G20" s="19" t="s">
        <v>58</v>
      </c>
    </row>
    <row r="21" spans="1:7" ht="21.75" customHeight="1">
      <c r="A21" s="15"/>
      <c r="B21" s="12"/>
      <c r="C21" s="16" t="s">
        <v>37</v>
      </c>
      <c r="D21" s="20">
        <v>3000</v>
      </c>
      <c r="E21" s="20">
        <v>3000</v>
      </c>
      <c r="F21" s="17">
        <f t="shared" si="0"/>
        <v>0</v>
      </c>
      <c r="G21" s="21" t="s">
        <v>62</v>
      </c>
    </row>
    <row r="22" spans="1:7" ht="17.25" customHeight="1">
      <c r="A22" s="15"/>
      <c r="B22" s="12"/>
      <c r="C22" s="16" t="s">
        <v>38</v>
      </c>
      <c r="D22" s="20">
        <v>8000</v>
      </c>
      <c r="E22" s="20">
        <v>8000</v>
      </c>
      <c r="F22" s="17">
        <f t="shared" si="0"/>
        <v>0</v>
      </c>
      <c r="G22" s="18" t="s">
        <v>39</v>
      </c>
    </row>
    <row r="23" spans="1:7" ht="17.25" customHeight="1">
      <c r="A23" s="15"/>
      <c r="B23" s="12"/>
      <c r="C23" s="16" t="s">
        <v>64</v>
      </c>
      <c r="D23" s="20">
        <v>2000</v>
      </c>
      <c r="E23" s="50">
        <v>0</v>
      </c>
      <c r="F23" s="17">
        <f t="shared" si="0"/>
        <v>2000</v>
      </c>
      <c r="G23" s="18" t="s">
        <v>65</v>
      </c>
    </row>
    <row r="24" spans="1:7" ht="17.25" customHeight="1">
      <c r="A24" s="11" t="s">
        <v>40</v>
      </c>
      <c r="B24" s="12"/>
      <c r="C24" s="12"/>
      <c r="D24" s="51">
        <f>D25</f>
        <v>80000</v>
      </c>
      <c r="E24" s="51">
        <f>E25</f>
        <v>50000</v>
      </c>
      <c r="F24" s="13">
        <f t="shared" si="0"/>
        <v>30000</v>
      </c>
      <c r="G24" s="18"/>
    </row>
    <row r="25" spans="1:7" ht="17.25" customHeight="1">
      <c r="A25" s="15"/>
      <c r="B25" s="16" t="s">
        <v>40</v>
      </c>
      <c r="C25" s="12"/>
      <c r="D25" s="20">
        <f>SUM(D26:D27)</f>
        <v>80000</v>
      </c>
      <c r="E25" s="20">
        <v>50000</v>
      </c>
      <c r="F25" s="17">
        <f t="shared" si="0"/>
        <v>30000</v>
      </c>
      <c r="G25" s="22"/>
    </row>
    <row r="26" spans="1:7" ht="18.75" customHeight="1">
      <c r="A26" s="15"/>
      <c r="B26" s="12"/>
      <c r="C26" s="16" t="s">
        <v>41</v>
      </c>
      <c r="D26" s="20">
        <v>10000</v>
      </c>
      <c r="E26" s="20">
        <v>20000</v>
      </c>
      <c r="F26" s="17">
        <f t="shared" si="0"/>
        <v>-10000</v>
      </c>
      <c r="G26" s="21" t="s">
        <v>42</v>
      </c>
    </row>
    <row r="27" spans="1:7" ht="24" customHeight="1">
      <c r="A27" s="15"/>
      <c r="B27" s="12"/>
      <c r="C27" s="16" t="s">
        <v>43</v>
      </c>
      <c r="D27" s="20">
        <v>70000</v>
      </c>
      <c r="E27" s="20">
        <v>30000</v>
      </c>
      <c r="F27" s="17">
        <f t="shared" si="0"/>
        <v>40000</v>
      </c>
      <c r="G27" s="21" t="s">
        <v>44</v>
      </c>
    </row>
    <row r="28" spans="1:7" ht="17.25" customHeight="1">
      <c r="A28" s="11" t="s">
        <v>45</v>
      </c>
      <c r="B28" s="12"/>
      <c r="C28" s="12"/>
      <c r="D28" s="51">
        <f>D29</f>
        <v>257000</v>
      </c>
      <c r="E28" s="51">
        <f>E29</f>
        <v>188000</v>
      </c>
      <c r="F28" s="13">
        <f t="shared" si="0"/>
        <v>69000</v>
      </c>
      <c r="G28" s="21"/>
    </row>
    <row r="29" spans="1:7" ht="17.25" customHeight="1">
      <c r="A29" s="15"/>
      <c r="B29" s="16" t="s">
        <v>45</v>
      </c>
      <c r="C29" s="12"/>
      <c r="D29" s="20">
        <f>D30</f>
        <v>257000</v>
      </c>
      <c r="E29" s="20">
        <f>E30</f>
        <v>188000</v>
      </c>
      <c r="F29" s="17">
        <f t="shared" si="0"/>
        <v>69000</v>
      </c>
      <c r="G29" s="19"/>
    </row>
    <row r="30" spans="1:7" ht="17.25" customHeight="1">
      <c r="A30" s="15"/>
      <c r="B30" s="12"/>
      <c r="C30" s="16" t="s">
        <v>45</v>
      </c>
      <c r="D30" s="20">
        <v>257000</v>
      </c>
      <c r="E30" s="20">
        <v>188000</v>
      </c>
      <c r="F30" s="17">
        <f t="shared" si="0"/>
        <v>69000</v>
      </c>
      <c r="G30" s="19"/>
    </row>
    <row r="31" spans="1:7" ht="24" customHeight="1">
      <c r="A31" s="23" t="s">
        <v>46</v>
      </c>
      <c r="B31" s="24"/>
      <c r="C31" s="24"/>
      <c r="D31" s="52">
        <f>SUM(D32,D34)</f>
        <v>300000</v>
      </c>
      <c r="E31" s="52">
        <f>SUM(E32,E34)</f>
        <v>600000</v>
      </c>
      <c r="F31" s="13">
        <f t="shared" si="0"/>
        <v>-300000</v>
      </c>
      <c r="G31" s="21"/>
    </row>
    <row r="32" spans="1:7" ht="17.25" customHeight="1">
      <c r="A32" s="15"/>
      <c r="B32" s="25" t="s">
        <v>47</v>
      </c>
      <c r="C32" s="12"/>
      <c r="D32" s="50">
        <f>D33</f>
        <v>0</v>
      </c>
      <c r="E32" s="50">
        <f>E33</f>
        <v>0</v>
      </c>
      <c r="F32" s="17">
        <f t="shared" si="0"/>
        <v>0</v>
      </c>
      <c r="G32" s="21"/>
    </row>
    <row r="33" spans="1:7" ht="24.75" customHeight="1">
      <c r="A33" s="15"/>
      <c r="B33" s="12"/>
      <c r="C33" s="16" t="s">
        <v>48</v>
      </c>
      <c r="D33" s="50">
        <v>0</v>
      </c>
      <c r="E33" s="50">
        <v>0</v>
      </c>
      <c r="F33" s="17">
        <f t="shared" si="0"/>
        <v>0</v>
      </c>
      <c r="G33" s="21"/>
    </row>
    <row r="34" spans="1:7" ht="18.75" customHeight="1">
      <c r="A34" s="15"/>
      <c r="B34" s="25" t="s">
        <v>55</v>
      </c>
      <c r="C34" s="12"/>
      <c r="D34" s="20">
        <f>D35</f>
        <v>300000</v>
      </c>
      <c r="E34" s="20">
        <f>E35</f>
        <v>600000</v>
      </c>
      <c r="F34" s="17">
        <f t="shared" si="0"/>
        <v>-300000</v>
      </c>
      <c r="G34" s="19"/>
    </row>
    <row r="35" spans="1:7" ht="23.25" customHeight="1">
      <c r="A35" s="45"/>
      <c r="B35" s="24"/>
      <c r="C35" s="46" t="s">
        <v>56</v>
      </c>
      <c r="D35" s="53">
        <v>300000</v>
      </c>
      <c r="E35" s="53">
        <v>600000</v>
      </c>
      <c r="F35" s="31">
        <f t="shared" si="0"/>
        <v>-300000</v>
      </c>
      <c r="G35" s="47"/>
    </row>
    <row r="36" spans="1:7" ht="17.25" customHeight="1" thickBot="1">
      <c r="A36" s="82" t="s">
        <v>49</v>
      </c>
      <c r="B36" s="83"/>
      <c r="C36" s="84"/>
      <c r="D36" s="54">
        <v>300000</v>
      </c>
      <c r="E36" s="54">
        <v>300000</v>
      </c>
      <c r="F36" s="26">
        <f t="shared" si="0"/>
        <v>0</v>
      </c>
      <c r="G36" s="27"/>
    </row>
    <row r="37" spans="1:7" ht="17.25" customHeight="1" thickTop="1" thickBot="1">
      <c r="A37" s="85" t="s">
        <v>50</v>
      </c>
      <c r="B37" s="86"/>
      <c r="C37" s="87"/>
      <c r="D37" s="55">
        <f>SUM(D4,D7,D24,D28,D31,,D36)</f>
        <v>1000000</v>
      </c>
      <c r="E37" s="55">
        <f>SUM(E4,E7,E24,E28,E31,G41,E36)</f>
        <v>1200000</v>
      </c>
      <c r="F37" s="28">
        <f>D37-E37</f>
        <v>-200000</v>
      </c>
      <c r="G37" s="29"/>
    </row>
    <row r="38" spans="1:7" ht="17.25" customHeight="1">
      <c r="A38" s="60"/>
      <c r="B38" s="60"/>
      <c r="C38" s="60"/>
      <c r="D38" s="63"/>
      <c r="E38" s="63"/>
      <c r="F38" s="64"/>
      <c r="G38" s="61"/>
    </row>
    <row r="39" spans="1:7" ht="17.25" customHeight="1">
      <c r="A39" s="60"/>
      <c r="B39" s="60"/>
      <c r="C39" s="60"/>
      <c r="D39" s="63"/>
      <c r="E39" s="63"/>
      <c r="F39" s="64"/>
      <c r="G39" s="61"/>
    </row>
    <row r="40" spans="1:7" ht="18" customHeight="1">
      <c r="D40" s="44">
        <f>'2012법인예산수입'!D18</f>
        <v>1000000</v>
      </c>
      <c r="E40" s="30"/>
    </row>
    <row r="41" spans="1:7" ht="18" customHeight="1">
      <c r="D41" s="56">
        <f>D40-D37</f>
        <v>0</v>
      </c>
      <c r="E41" s="30"/>
    </row>
    <row r="42" spans="1:7" ht="18" customHeight="1">
      <c r="E42" s="30"/>
    </row>
  </sheetData>
  <sheetProtection password="CC3D" sheet="1" objects="1" scenarios="1"/>
  <mergeCells count="8">
    <mergeCell ref="A36:C36"/>
    <mergeCell ref="A37:C37"/>
    <mergeCell ref="A1:G1"/>
    <mergeCell ref="A2:C2"/>
    <mergeCell ref="E2:E3"/>
    <mergeCell ref="F2:F3"/>
    <mergeCell ref="G2:G3"/>
    <mergeCell ref="D2:D3"/>
  </mergeCells>
  <phoneticPr fontId="3" type="noConversion"/>
  <pageMargins left="0.27559055118110198" right="0.196850393700787" top="0.47244094488188998" bottom="0.43307086614173201" header="0.31496062992126" footer="0.19685039370078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37" workbookViewId="0">
      <selection activeCell="D41" sqref="D41"/>
    </sheetView>
  </sheetViews>
  <sheetFormatPr defaultRowHeight="16.5"/>
  <cols>
    <col min="1" max="1" width="7.33203125" style="149" customWidth="1"/>
    <col min="2" max="2" width="10.21875" style="149" customWidth="1"/>
    <col min="3" max="3" width="11.21875" style="98" customWidth="1"/>
    <col min="4" max="4" width="10.33203125" style="146" customWidth="1"/>
    <col min="5" max="5" width="8.6640625" style="147" customWidth="1"/>
    <col min="6" max="6" width="6" style="146" customWidth="1"/>
    <col min="7" max="7" width="10.6640625" style="148" customWidth="1"/>
    <col min="8" max="8" width="10.77734375" style="146" customWidth="1"/>
    <col min="9" max="9" width="7" style="146" customWidth="1"/>
    <col min="10" max="16384" width="8.88671875" style="98"/>
  </cols>
  <sheetData>
    <row r="1" spans="1:9" ht="39.950000000000003" customHeight="1">
      <c r="A1" s="97" t="s">
        <v>117</v>
      </c>
      <c r="B1" s="97"/>
      <c r="C1" s="97"/>
      <c r="D1" s="97"/>
      <c r="E1" s="97"/>
      <c r="F1" s="97"/>
      <c r="G1" s="97"/>
      <c r="H1" s="97"/>
      <c r="I1" s="97"/>
    </row>
    <row r="2" spans="1:9" ht="20.25" customHeight="1" thickBot="1">
      <c r="A2" s="99" t="s">
        <v>118</v>
      </c>
      <c r="B2" s="99"/>
      <c r="C2" s="99"/>
      <c r="D2" s="100"/>
      <c r="E2" s="101"/>
      <c r="F2" s="100"/>
      <c r="G2" s="102" t="s">
        <v>119</v>
      </c>
      <c r="H2" s="102"/>
      <c r="I2" s="102"/>
    </row>
    <row r="3" spans="1:9" ht="15" customHeight="1">
      <c r="A3" s="103" t="s">
        <v>120</v>
      </c>
      <c r="B3" s="104"/>
      <c r="C3" s="105"/>
      <c r="D3" s="106" t="s">
        <v>121</v>
      </c>
      <c r="E3" s="107" t="s">
        <v>122</v>
      </c>
      <c r="F3" s="108" t="s">
        <v>123</v>
      </c>
      <c r="G3" s="109" t="s">
        <v>124</v>
      </c>
      <c r="H3" s="106" t="s">
        <v>125</v>
      </c>
      <c r="I3" s="106" t="s">
        <v>3</v>
      </c>
    </row>
    <row r="4" spans="1:9" ht="15" customHeight="1">
      <c r="A4" s="110" t="s">
        <v>4</v>
      </c>
      <c r="B4" s="111" t="s">
        <v>5</v>
      </c>
      <c r="C4" s="112" t="s">
        <v>6</v>
      </c>
      <c r="D4" s="113"/>
      <c r="E4" s="114"/>
      <c r="F4" s="115" t="s">
        <v>126</v>
      </c>
      <c r="G4" s="116"/>
      <c r="H4" s="113"/>
      <c r="I4" s="113"/>
    </row>
    <row r="5" spans="1:9" ht="17.100000000000001" customHeight="1">
      <c r="A5" s="117" t="s">
        <v>127</v>
      </c>
      <c r="B5" s="118"/>
      <c r="C5" s="118"/>
      <c r="D5" s="119">
        <f>SUM(D6,D9)</f>
        <v>3916000</v>
      </c>
      <c r="E5" s="120"/>
      <c r="F5" s="118"/>
      <c r="G5" s="119">
        <f>SUM(G6,G9)</f>
        <v>3916000</v>
      </c>
      <c r="H5" s="119">
        <f>SUM(H6,H9)</f>
        <v>4296000</v>
      </c>
      <c r="I5" s="121">
        <f>G5-H5</f>
        <v>-380000</v>
      </c>
    </row>
    <row r="6" spans="1:9" ht="17.100000000000001" customHeight="1">
      <c r="A6" s="122"/>
      <c r="B6" s="123" t="s">
        <v>127</v>
      </c>
      <c r="C6" s="118"/>
      <c r="D6" s="119">
        <f>SUM(D7,D8)</f>
        <v>3912000</v>
      </c>
      <c r="E6" s="120"/>
      <c r="F6" s="118"/>
      <c r="G6" s="119">
        <f>SUM(G7,G8)</f>
        <v>3912000</v>
      </c>
      <c r="H6" s="119">
        <f>SUM(H7,H8)</f>
        <v>4293000</v>
      </c>
      <c r="I6" s="121">
        <f t="shared" ref="I6:I42" si="0">G6-H6</f>
        <v>-381000</v>
      </c>
    </row>
    <row r="7" spans="1:9" ht="17.100000000000001" customHeight="1">
      <c r="A7" s="122"/>
      <c r="B7" s="118"/>
      <c r="C7" s="123" t="s">
        <v>128</v>
      </c>
      <c r="D7" s="120">
        <v>132000</v>
      </c>
      <c r="E7" s="124"/>
      <c r="F7" s="125"/>
      <c r="G7" s="120">
        <f>D7</f>
        <v>132000</v>
      </c>
      <c r="H7" s="120">
        <v>137000</v>
      </c>
      <c r="I7" s="121">
        <f t="shared" si="0"/>
        <v>-5000</v>
      </c>
    </row>
    <row r="8" spans="1:9" ht="17.100000000000001" customHeight="1">
      <c r="A8" s="122"/>
      <c r="B8" s="118"/>
      <c r="C8" s="123" t="s">
        <v>129</v>
      </c>
      <c r="D8" s="120">
        <v>3780000</v>
      </c>
      <c r="E8" s="124"/>
      <c r="F8" s="125"/>
      <c r="G8" s="120">
        <f>D8</f>
        <v>3780000</v>
      </c>
      <c r="H8" s="120">
        <v>4156000</v>
      </c>
      <c r="I8" s="121">
        <f t="shared" si="0"/>
        <v>-376000</v>
      </c>
    </row>
    <row r="9" spans="1:9" ht="17.100000000000001" customHeight="1">
      <c r="A9" s="122"/>
      <c r="B9" s="123" t="s">
        <v>130</v>
      </c>
      <c r="C9" s="118"/>
      <c r="D9" s="119">
        <f>D10</f>
        <v>4000</v>
      </c>
      <c r="E9" s="120"/>
      <c r="F9" s="118"/>
      <c r="G9" s="119">
        <f>G10</f>
        <v>4000</v>
      </c>
      <c r="H9" s="119">
        <f>H10</f>
        <v>3000</v>
      </c>
      <c r="I9" s="121">
        <f t="shared" si="0"/>
        <v>1000</v>
      </c>
    </row>
    <row r="10" spans="1:9" ht="17.100000000000001" customHeight="1">
      <c r="A10" s="122"/>
      <c r="B10" s="118"/>
      <c r="C10" s="123" t="s">
        <v>131</v>
      </c>
      <c r="D10" s="120">
        <v>4000</v>
      </c>
      <c r="E10" s="124"/>
      <c r="F10" s="125"/>
      <c r="G10" s="120">
        <f>D10</f>
        <v>4000</v>
      </c>
      <c r="H10" s="120">
        <v>3000</v>
      </c>
      <c r="I10" s="121">
        <f t="shared" si="0"/>
        <v>1000</v>
      </c>
    </row>
    <row r="11" spans="1:9" ht="26.25" customHeight="1">
      <c r="A11" s="117" t="s">
        <v>132</v>
      </c>
      <c r="B11" s="118"/>
      <c r="C11" s="118"/>
      <c r="D11" s="119">
        <f>SUM(D12,D16,D19)</f>
        <v>573000</v>
      </c>
      <c r="E11" s="119">
        <f>SUM(E12,E16)</f>
        <v>87000</v>
      </c>
      <c r="F11" s="118"/>
      <c r="G11" s="119">
        <f>G12+G16+G19</f>
        <v>660000</v>
      </c>
      <c r="H11" s="119">
        <f>H12+H16+H19</f>
        <v>477000</v>
      </c>
      <c r="I11" s="121">
        <f t="shared" si="0"/>
        <v>183000</v>
      </c>
    </row>
    <row r="12" spans="1:9" ht="17.100000000000001" customHeight="1">
      <c r="A12" s="122"/>
      <c r="B12" s="123" t="s">
        <v>133</v>
      </c>
      <c r="C12" s="118"/>
      <c r="D12" s="119">
        <f>SUM(D13,D14,D15)</f>
        <v>73000</v>
      </c>
      <c r="E12" s="119">
        <f>SUM(E13,E15)</f>
        <v>7000</v>
      </c>
      <c r="F12" s="118"/>
      <c r="G12" s="119">
        <f>G13+G14+G15</f>
        <v>80000</v>
      </c>
      <c r="H12" s="119">
        <f>H13+H14+H15</f>
        <v>50000</v>
      </c>
      <c r="I12" s="121">
        <f t="shared" si="0"/>
        <v>30000</v>
      </c>
    </row>
    <row r="13" spans="1:9" ht="17.100000000000001" customHeight="1">
      <c r="A13" s="122"/>
      <c r="B13" s="118"/>
      <c r="C13" s="123" t="s">
        <v>134</v>
      </c>
      <c r="D13" s="120">
        <v>3000</v>
      </c>
      <c r="E13" s="124">
        <v>7000</v>
      </c>
      <c r="F13" s="125"/>
      <c r="G13" s="120">
        <f>SUM(D13+E13)</f>
        <v>10000</v>
      </c>
      <c r="H13" s="120">
        <v>20000</v>
      </c>
      <c r="I13" s="121">
        <f t="shared" si="0"/>
        <v>-10000</v>
      </c>
    </row>
    <row r="14" spans="1:9" ht="21.95" customHeight="1">
      <c r="A14" s="122"/>
      <c r="B14" s="118"/>
      <c r="C14" s="123" t="s">
        <v>135</v>
      </c>
      <c r="D14" s="120">
        <v>70000</v>
      </c>
      <c r="E14" s="124"/>
      <c r="F14" s="125"/>
      <c r="G14" s="120">
        <f>SUM(D14+E14)</f>
        <v>70000</v>
      </c>
      <c r="H14" s="120">
        <v>30000</v>
      </c>
      <c r="I14" s="121">
        <f t="shared" si="0"/>
        <v>40000</v>
      </c>
    </row>
    <row r="15" spans="1:9" ht="17.25" customHeight="1">
      <c r="A15" s="122"/>
      <c r="B15" s="118"/>
      <c r="C15" s="123" t="s">
        <v>136</v>
      </c>
      <c r="D15" s="126">
        <v>0</v>
      </c>
      <c r="E15" s="124">
        <v>0</v>
      </c>
      <c r="F15" s="127">
        <v>0</v>
      </c>
      <c r="G15" s="128">
        <v>0</v>
      </c>
      <c r="H15" s="128">
        <v>0</v>
      </c>
      <c r="I15" s="121"/>
    </row>
    <row r="16" spans="1:9" ht="15" customHeight="1">
      <c r="A16" s="122"/>
      <c r="B16" s="123" t="s">
        <v>137</v>
      </c>
      <c r="C16" s="118"/>
      <c r="D16" s="119"/>
      <c r="E16" s="119">
        <f>SUM(E17,E18)</f>
        <v>80000</v>
      </c>
      <c r="F16" s="118"/>
      <c r="G16" s="119">
        <f>G17+G18</f>
        <v>80000</v>
      </c>
      <c r="H16" s="119">
        <f>H17+H18</f>
        <v>72000</v>
      </c>
      <c r="I16" s="121">
        <f t="shared" si="0"/>
        <v>8000</v>
      </c>
    </row>
    <row r="17" spans="1:9" ht="15" customHeight="1">
      <c r="A17" s="122"/>
      <c r="B17" s="118"/>
      <c r="C17" s="123" t="s">
        <v>138</v>
      </c>
      <c r="D17" s="120"/>
      <c r="E17" s="124">
        <v>10000</v>
      </c>
      <c r="F17" s="125"/>
      <c r="G17" s="120">
        <f>E17</f>
        <v>10000</v>
      </c>
      <c r="H17" s="120">
        <v>12000</v>
      </c>
      <c r="I17" s="121">
        <f t="shared" si="0"/>
        <v>-2000</v>
      </c>
    </row>
    <row r="18" spans="1:9" ht="15" customHeight="1">
      <c r="A18" s="122"/>
      <c r="B18" s="118"/>
      <c r="C18" s="123" t="s">
        <v>139</v>
      </c>
      <c r="D18" s="120"/>
      <c r="E18" s="124">
        <v>70000</v>
      </c>
      <c r="F18" s="125"/>
      <c r="G18" s="120">
        <f>E18</f>
        <v>70000</v>
      </c>
      <c r="H18" s="120">
        <v>60000</v>
      </c>
      <c r="I18" s="121">
        <f t="shared" si="0"/>
        <v>10000</v>
      </c>
    </row>
    <row r="19" spans="1:9" ht="15" customHeight="1">
      <c r="A19" s="122"/>
      <c r="B19" s="123" t="s">
        <v>140</v>
      </c>
      <c r="C19" s="118"/>
      <c r="D19" s="119">
        <f>D20+D22</f>
        <v>500000</v>
      </c>
      <c r="E19" s="120"/>
      <c r="F19" s="118"/>
      <c r="G19" s="119">
        <f>G20+G22</f>
        <v>500000</v>
      </c>
      <c r="H19" s="119">
        <f>H20+H22</f>
        <v>355000</v>
      </c>
      <c r="I19" s="121">
        <f t="shared" si="0"/>
        <v>145000</v>
      </c>
    </row>
    <row r="20" spans="1:9" ht="15" customHeight="1">
      <c r="A20" s="122"/>
      <c r="B20" s="123"/>
      <c r="C20" s="118" t="s">
        <v>141</v>
      </c>
      <c r="D20" s="120">
        <v>430000</v>
      </c>
      <c r="E20" s="120"/>
      <c r="F20" s="118"/>
      <c r="G20" s="120">
        <f>D20</f>
        <v>430000</v>
      </c>
      <c r="H20" s="120">
        <v>270000</v>
      </c>
      <c r="I20" s="121">
        <f>G20-H20</f>
        <v>160000</v>
      </c>
    </row>
    <row r="21" spans="1:9" ht="15" customHeight="1">
      <c r="A21" s="122"/>
      <c r="B21" s="123"/>
      <c r="C21" s="118" t="s">
        <v>142</v>
      </c>
      <c r="D21" s="119"/>
      <c r="E21" s="120"/>
      <c r="F21" s="118"/>
      <c r="G21" s="119"/>
      <c r="H21" s="119"/>
      <c r="I21" s="121"/>
    </row>
    <row r="22" spans="1:9" ht="15" customHeight="1">
      <c r="A22" s="122"/>
      <c r="B22" s="118"/>
      <c r="C22" s="123" t="s">
        <v>143</v>
      </c>
      <c r="D22" s="120">
        <v>70000</v>
      </c>
      <c r="E22" s="124"/>
      <c r="F22" s="125"/>
      <c r="G22" s="120">
        <f>D22</f>
        <v>70000</v>
      </c>
      <c r="H22" s="120">
        <v>85000</v>
      </c>
      <c r="I22" s="121">
        <f t="shared" si="0"/>
        <v>-15000</v>
      </c>
    </row>
    <row r="23" spans="1:9" ht="24.75" customHeight="1">
      <c r="A23" s="117" t="s">
        <v>144</v>
      </c>
      <c r="B23" s="118"/>
      <c r="C23" s="118"/>
      <c r="D23" s="119">
        <f>SUM(D24,D26,D29)</f>
        <v>35000</v>
      </c>
      <c r="E23" s="120"/>
      <c r="F23" s="118"/>
      <c r="G23" s="119">
        <f>G24+G26+G29</f>
        <v>35000</v>
      </c>
      <c r="H23" s="119">
        <f>H24+H26+H29</f>
        <v>35000</v>
      </c>
      <c r="I23" s="121">
        <f t="shared" si="0"/>
        <v>0</v>
      </c>
    </row>
    <row r="24" spans="1:9" ht="16.5" customHeight="1">
      <c r="A24" s="122"/>
      <c r="B24" s="123" t="s">
        <v>145</v>
      </c>
      <c r="C24" s="118"/>
      <c r="D24" s="119">
        <f>D25</f>
        <v>17000</v>
      </c>
      <c r="E24" s="120"/>
      <c r="F24" s="118"/>
      <c r="G24" s="119">
        <f>G25</f>
        <v>17000</v>
      </c>
      <c r="H24" s="119">
        <f>H25</f>
        <v>17000</v>
      </c>
      <c r="I24" s="121">
        <f t="shared" si="0"/>
        <v>0</v>
      </c>
    </row>
    <row r="25" spans="1:9" ht="15" customHeight="1">
      <c r="A25" s="122"/>
      <c r="B25" s="118"/>
      <c r="C25" s="123" t="s">
        <v>146</v>
      </c>
      <c r="D25" s="120">
        <v>17000</v>
      </c>
      <c r="E25" s="124"/>
      <c r="F25" s="125"/>
      <c r="G25" s="120">
        <v>17000</v>
      </c>
      <c r="H25" s="120">
        <v>17000</v>
      </c>
      <c r="I25" s="121">
        <f t="shared" si="0"/>
        <v>0</v>
      </c>
    </row>
    <row r="26" spans="1:9" ht="15" customHeight="1">
      <c r="A26" s="122"/>
      <c r="B26" s="123" t="s">
        <v>147</v>
      </c>
      <c r="C26" s="118"/>
      <c r="D26" s="119">
        <f>SUM(D27,D28)</f>
        <v>12000</v>
      </c>
      <c r="E26" s="120"/>
      <c r="F26" s="118"/>
      <c r="G26" s="119">
        <f>G27+G28</f>
        <v>12000</v>
      </c>
      <c r="H26" s="119">
        <f>H27+H28</f>
        <v>11000</v>
      </c>
      <c r="I26" s="121">
        <f t="shared" si="0"/>
        <v>1000</v>
      </c>
    </row>
    <row r="27" spans="1:9" ht="15" customHeight="1">
      <c r="A27" s="122"/>
      <c r="B27" s="118"/>
      <c r="C27" s="123" t="s">
        <v>148</v>
      </c>
      <c r="D27" s="120">
        <v>2000</v>
      </c>
      <c r="E27" s="124"/>
      <c r="F27" s="125"/>
      <c r="G27" s="120">
        <f>D27</f>
        <v>2000</v>
      </c>
      <c r="H27" s="120">
        <v>2000</v>
      </c>
      <c r="I27" s="121">
        <f t="shared" si="0"/>
        <v>0</v>
      </c>
    </row>
    <row r="28" spans="1:9" ht="16.5" customHeight="1">
      <c r="A28" s="122"/>
      <c r="B28" s="118"/>
      <c r="C28" s="123" t="s">
        <v>149</v>
      </c>
      <c r="D28" s="120">
        <v>10000</v>
      </c>
      <c r="E28" s="124"/>
      <c r="F28" s="125"/>
      <c r="G28" s="120">
        <f>D28</f>
        <v>10000</v>
      </c>
      <c r="H28" s="120">
        <v>9000</v>
      </c>
      <c r="I28" s="121">
        <f t="shared" si="0"/>
        <v>1000</v>
      </c>
    </row>
    <row r="29" spans="1:9" ht="21.95" customHeight="1">
      <c r="A29" s="122"/>
      <c r="B29" s="123" t="s">
        <v>150</v>
      </c>
      <c r="C29" s="118"/>
      <c r="D29" s="119">
        <f>SUM(D30:D31)</f>
        <v>6000</v>
      </c>
      <c r="E29" s="120"/>
      <c r="F29" s="118"/>
      <c r="G29" s="119">
        <f>G30+G31</f>
        <v>6000</v>
      </c>
      <c r="H29" s="119">
        <f>H30+H31</f>
        <v>7000</v>
      </c>
      <c r="I29" s="121">
        <f t="shared" si="0"/>
        <v>-1000</v>
      </c>
    </row>
    <row r="30" spans="1:9" ht="18" customHeight="1">
      <c r="A30" s="122"/>
      <c r="B30" s="118"/>
      <c r="C30" s="123" t="s">
        <v>151</v>
      </c>
      <c r="D30" s="120">
        <v>3000</v>
      </c>
      <c r="E30" s="124"/>
      <c r="F30" s="125"/>
      <c r="G30" s="120">
        <f>D30</f>
        <v>3000</v>
      </c>
      <c r="H30" s="120">
        <v>3000</v>
      </c>
      <c r="I30" s="121">
        <f t="shared" si="0"/>
        <v>0</v>
      </c>
    </row>
    <row r="31" spans="1:9" ht="18.75" customHeight="1">
      <c r="A31" s="122"/>
      <c r="B31" s="118"/>
      <c r="C31" s="123" t="s">
        <v>152</v>
      </c>
      <c r="D31" s="124">
        <v>3000</v>
      </c>
      <c r="E31" s="124"/>
      <c r="F31" s="125"/>
      <c r="G31" s="124">
        <f>D31</f>
        <v>3000</v>
      </c>
      <c r="H31" s="124">
        <v>4000</v>
      </c>
      <c r="I31" s="121">
        <f t="shared" si="0"/>
        <v>-1000</v>
      </c>
    </row>
    <row r="32" spans="1:9" ht="15" customHeight="1">
      <c r="A32" s="117" t="s">
        <v>153</v>
      </c>
      <c r="B32" s="118"/>
      <c r="C32" s="118"/>
      <c r="D32" s="119">
        <f>SUM(D33,D35)</f>
        <v>36000</v>
      </c>
      <c r="E32" s="119">
        <f>E33</f>
        <v>127000</v>
      </c>
      <c r="F32" s="118"/>
      <c r="G32" s="119">
        <f>G33+G35</f>
        <v>163000</v>
      </c>
      <c r="H32" s="119">
        <f>H33+H35</f>
        <v>155000</v>
      </c>
      <c r="I32" s="121">
        <f t="shared" si="0"/>
        <v>8000</v>
      </c>
    </row>
    <row r="33" spans="1:9" ht="18.75" customHeight="1">
      <c r="A33" s="122"/>
      <c r="B33" s="123" t="s">
        <v>154</v>
      </c>
      <c r="C33" s="118"/>
      <c r="D33" s="119">
        <f>D34</f>
        <v>30000</v>
      </c>
      <c r="E33" s="119">
        <f>E34</f>
        <v>127000</v>
      </c>
      <c r="F33" s="118"/>
      <c r="G33" s="119">
        <f>G34</f>
        <v>157000</v>
      </c>
      <c r="H33" s="119">
        <f>H34</f>
        <v>150000</v>
      </c>
      <c r="I33" s="121">
        <f t="shared" si="0"/>
        <v>7000</v>
      </c>
    </row>
    <row r="34" spans="1:9" ht="15" customHeight="1">
      <c r="A34" s="122"/>
      <c r="B34" s="118"/>
      <c r="C34" s="123" t="s">
        <v>155</v>
      </c>
      <c r="D34" s="120">
        <v>30000</v>
      </c>
      <c r="E34" s="124">
        <v>127000</v>
      </c>
      <c r="F34" s="125"/>
      <c r="G34" s="120">
        <f>SUM(D34+E34)</f>
        <v>157000</v>
      </c>
      <c r="H34" s="120">
        <v>150000</v>
      </c>
      <c r="I34" s="121">
        <f t="shared" si="0"/>
        <v>7000</v>
      </c>
    </row>
    <row r="35" spans="1:9" ht="18.75" customHeight="1">
      <c r="A35" s="122"/>
      <c r="B35" s="123" t="s">
        <v>156</v>
      </c>
      <c r="C35" s="118"/>
      <c r="D35" s="119">
        <f>D36</f>
        <v>6000</v>
      </c>
      <c r="E35" s="120"/>
      <c r="F35" s="118"/>
      <c r="G35" s="119">
        <f>G36</f>
        <v>6000</v>
      </c>
      <c r="H35" s="119">
        <f>H36</f>
        <v>5000</v>
      </c>
      <c r="I35" s="121">
        <f t="shared" si="0"/>
        <v>1000</v>
      </c>
    </row>
    <row r="36" spans="1:9" ht="15" customHeight="1">
      <c r="A36" s="122"/>
      <c r="B36" s="118"/>
      <c r="C36" s="123" t="s">
        <v>157</v>
      </c>
      <c r="D36" s="120">
        <v>6000</v>
      </c>
      <c r="E36" s="124"/>
      <c r="F36" s="125"/>
      <c r="G36" s="120">
        <f>D36</f>
        <v>6000</v>
      </c>
      <c r="H36" s="120">
        <v>5000</v>
      </c>
      <c r="I36" s="121">
        <f t="shared" si="0"/>
        <v>1000</v>
      </c>
    </row>
    <row r="37" spans="1:9" ht="22.5" customHeight="1">
      <c r="A37" s="129" t="s">
        <v>158</v>
      </c>
      <c r="B37" s="118"/>
      <c r="C37" s="118"/>
      <c r="D37" s="130"/>
      <c r="E37" s="119">
        <f>E38</f>
        <v>106000</v>
      </c>
      <c r="F37" s="118"/>
      <c r="G37" s="119">
        <f>G38</f>
        <v>106000</v>
      </c>
      <c r="H37" s="119">
        <f>H38</f>
        <v>6000</v>
      </c>
      <c r="I37" s="121">
        <f t="shared" si="0"/>
        <v>100000</v>
      </c>
    </row>
    <row r="38" spans="1:9" ht="21.75" customHeight="1">
      <c r="A38" s="122"/>
      <c r="B38" s="123" t="s">
        <v>159</v>
      </c>
      <c r="C38" s="118"/>
      <c r="D38" s="119"/>
      <c r="E38" s="119">
        <f>SUM(E39:E41)</f>
        <v>106000</v>
      </c>
      <c r="F38" s="118"/>
      <c r="G38" s="119">
        <f>G39+G40+G41</f>
        <v>106000</v>
      </c>
      <c r="H38" s="119">
        <f>H39+H40+H41</f>
        <v>6000</v>
      </c>
      <c r="I38" s="121">
        <f t="shared" si="0"/>
        <v>100000</v>
      </c>
    </row>
    <row r="39" spans="1:9" ht="15.75" customHeight="1">
      <c r="A39" s="122"/>
      <c r="B39" s="118"/>
      <c r="C39" s="123" t="s">
        <v>160</v>
      </c>
      <c r="D39" s="128"/>
      <c r="E39" s="124"/>
      <c r="F39" s="125"/>
      <c r="G39" s="128">
        <v>0</v>
      </c>
      <c r="H39" s="128">
        <v>0</v>
      </c>
      <c r="I39" s="121">
        <f t="shared" si="0"/>
        <v>0</v>
      </c>
    </row>
    <row r="40" spans="1:9" ht="16.5" customHeight="1">
      <c r="A40" s="122"/>
      <c r="B40" s="118"/>
      <c r="C40" s="123" t="s">
        <v>161</v>
      </c>
      <c r="D40" s="120"/>
      <c r="E40" s="124">
        <v>106000</v>
      </c>
      <c r="F40" s="125"/>
      <c r="G40" s="120">
        <f>E40</f>
        <v>106000</v>
      </c>
      <c r="H40" s="120">
        <v>6000</v>
      </c>
      <c r="I40" s="121">
        <f t="shared" si="0"/>
        <v>100000</v>
      </c>
    </row>
    <row r="41" spans="1:9" ht="16.5" customHeight="1">
      <c r="A41" s="122"/>
      <c r="B41" s="118"/>
      <c r="C41" s="123" t="s">
        <v>162</v>
      </c>
      <c r="D41" s="128"/>
      <c r="E41" s="124"/>
      <c r="F41" s="125"/>
      <c r="G41" s="128">
        <v>0</v>
      </c>
      <c r="H41" s="128">
        <v>0</v>
      </c>
      <c r="I41" s="121">
        <f t="shared" si="0"/>
        <v>0</v>
      </c>
    </row>
    <row r="42" spans="1:9" ht="16.5" customHeight="1" thickBot="1">
      <c r="A42" s="131" t="s">
        <v>15</v>
      </c>
      <c r="B42" s="132"/>
      <c r="C42" s="133"/>
      <c r="D42" s="134">
        <v>190000</v>
      </c>
      <c r="E42" s="135">
        <v>50000</v>
      </c>
      <c r="F42" s="136"/>
      <c r="G42" s="134">
        <f>SUM(D42:E42)</f>
        <v>240000</v>
      </c>
      <c r="H42" s="134">
        <v>200000</v>
      </c>
      <c r="I42" s="137">
        <f t="shared" si="0"/>
        <v>40000</v>
      </c>
    </row>
    <row r="43" spans="1:9" ht="20.100000000000001" customHeight="1" thickTop="1" thickBot="1">
      <c r="A43" s="138" t="s">
        <v>16</v>
      </c>
      <c r="B43" s="139"/>
      <c r="C43" s="140"/>
      <c r="D43" s="141">
        <f>SUM(D5,D11,D23,D32,D37,D42)</f>
        <v>4750000</v>
      </c>
      <c r="E43" s="142">
        <f>SUM(E11,E32,E37,E42)</f>
        <v>370000</v>
      </c>
      <c r="F43" s="143">
        <f>F15</f>
        <v>0</v>
      </c>
      <c r="G43" s="141">
        <f>D43+E43-F43</f>
        <v>5120000</v>
      </c>
      <c r="H43" s="141">
        <f>H5+H11+H23+H32+H37+H42</f>
        <v>5169000</v>
      </c>
      <c r="I43" s="144">
        <f>G43-H43</f>
        <v>-49000</v>
      </c>
    </row>
    <row r="45" spans="1:9">
      <c r="A45" s="145"/>
      <c r="B45" s="145"/>
    </row>
  </sheetData>
  <sheetProtection password="CC3D" sheet="1" objects="1" scenarios="1"/>
  <mergeCells count="11">
    <mergeCell ref="A42:C42"/>
    <mergeCell ref="A43:C43"/>
    <mergeCell ref="A45:B45"/>
    <mergeCell ref="A1:I1"/>
    <mergeCell ref="G2:I2"/>
    <mergeCell ref="A3:C3"/>
    <mergeCell ref="D3:D4"/>
    <mergeCell ref="E3:E4"/>
    <mergeCell ref="G3:G4"/>
    <mergeCell ref="H3:H4"/>
    <mergeCell ref="I3:I4"/>
  </mergeCells>
  <phoneticPr fontId="3" type="noConversion"/>
  <pageMargins left="0.15748031496063" right="0.15748031496063" top="0.27559055118110198" bottom="0.196850393700787" header="0.15748031496063" footer="0.31496062992126"/>
  <pageSetup paperSize="9" orientation="portrait" useFirstPageNumber="1" horizontalDpi="1200" verticalDpi="1200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workbookViewId="0">
      <selection activeCell="C90" sqref="C90"/>
    </sheetView>
  </sheetViews>
  <sheetFormatPr defaultRowHeight="16.5"/>
  <cols>
    <col min="1" max="1" width="8.21875" style="98" customWidth="1"/>
    <col min="2" max="2" width="8.77734375" style="98" customWidth="1"/>
    <col min="3" max="3" width="11.21875" style="98" customWidth="1"/>
    <col min="4" max="4" width="10.33203125" style="98" customWidth="1"/>
    <col min="5" max="5" width="8.5546875" style="187" customWidth="1"/>
    <col min="6" max="6" width="6.21875" style="98" customWidth="1"/>
    <col min="7" max="7" width="10.5546875" style="188" customWidth="1"/>
    <col min="8" max="8" width="10.6640625" style="190" customWidth="1"/>
    <col min="9" max="9" width="7.6640625" style="190" customWidth="1"/>
    <col min="10" max="16384" width="8.88671875" style="98"/>
  </cols>
  <sheetData>
    <row r="1" spans="1:9" ht="21" customHeight="1" thickBot="1">
      <c r="A1" s="150" t="s">
        <v>163</v>
      </c>
      <c r="B1" s="150"/>
      <c r="C1" s="150"/>
      <c r="D1" s="150"/>
      <c r="E1" s="150"/>
      <c r="F1" s="150"/>
      <c r="G1" s="150"/>
      <c r="H1" s="150"/>
      <c r="I1" s="150"/>
    </row>
    <row r="2" spans="1:9" ht="13.5" customHeight="1">
      <c r="A2" s="103" t="s">
        <v>120</v>
      </c>
      <c r="B2" s="104"/>
      <c r="C2" s="105"/>
      <c r="D2" s="106" t="s">
        <v>121</v>
      </c>
      <c r="E2" s="151" t="s">
        <v>122</v>
      </c>
      <c r="F2" s="106" t="s">
        <v>164</v>
      </c>
      <c r="G2" s="151" t="s">
        <v>124</v>
      </c>
      <c r="H2" s="106" t="s">
        <v>125</v>
      </c>
      <c r="I2" s="106" t="s">
        <v>3</v>
      </c>
    </row>
    <row r="3" spans="1:9" ht="13.5" customHeight="1">
      <c r="A3" s="152" t="s">
        <v>4</v>
      </c>
      <c r="B3" s="112" t="s">
        <v>5</v>
      </c>
      <c r="C3" s="112" t="s">
        <v>6</v>
      </c>
      <c r="D3" s="113"/>
      <c r="E3" s="153"/>
      <c r="F3" s="113"/>
      <c r="G3" s="153"/>
      <c r="H3" s="113"/>
      <c r="I3" s="113"/>
    </row>
    <row r="4" spans="1:9">
      <c r="A4" s="154" t="s">
        <v>165</v>
      </c>
      <c r="B4" s="155"/>
      <c r="C4" s="155"/>
      <c r="D4" s="156">
        <f>SUM(D5+D14)</f>
        <v>2143000</v>
      </c>
      <c r="E4" s="157"/>
      <c r="F4" s="155"/>
      <c r="G4" s="156">
        <f>G5+G14</f>
        <v>2143000</v>
      </c>
      <c r="H4" s="156">
        <v>2278000</v>
      </c>
      <c r="I4" s="158">
        <f>G4-H4</f>
        <v>-135000</v>
      </c>
    </row>
    <row r="5" spans="1:9">
      <c r="A5" s="159"/>
      <c r="B5" s="160" t="s">
        <v>166</v>
      </c>
      <c r="C5" s="155"/>
      <c r="D5" s="156">
        <f>SUM(D6:D13)</f>
        <v>1534000</v>
      </c>
      <c r="E5" s="157"/>
      <c r="F5" s="155"/>
      <c r="G5" s="156">
        <f>SUM(G6:G13)</f>
        <v>1534000</v>
      </c>
      <c r="H5" s="156">
        <v>1670000</v>
      </c>
      <c r="I5" s="158">
        <f t="shared" ref="I5:I71" si="0">G5-H5</f>
        <v>-136000</v>
      </c>
    </row>
    <row r="6" spans="1:9">
      <c r="A6" s="159"/>
      <c r="B6" s="155"/>
      <c r="C6" s="161" t="s">
        <v>167</v>
      </c>
      <c r="D6" s="124">
        <v>553000</v>
      </c>
      <c r="E6" s="162"/>
      <c r="F6" s="161"/>
      <c r="G6" s="124">
        <f t="shared" ref="G6:G13" si="1">D6</f>
        <v>553000</v>
      </c>
      <c r="H6" s="124">
        <v>580000</v>
      </c>
      <c r="I6" s="158">
        <f t="shared" si="0"/>
        <v>-27000</v>
      </c>
    </row>
    <row r="7" spans="1:9">
      <c r="A7" s="159"/>
      <c r="B7" s="155"/>
      <c r="C7" s="161" t="s">
        <v>168</v>
      </c>
      <c r="D7" s="124">
        <v>230000</v>
      </c>
      <c r="E7" s="162"/>
      <c r="F7" s="161"/>
      <c r="G7" s="124">
        <f t="shared" si="1"/>
        <v>230000</v>
      </c>
      <c r="H7" s="124">
        <v>235000</v>
      </c>
      <c r="I7" s="158">
        <f t="shared" si="0"/>
        <v>-5000</v>
      </c>
    </row>
    <row r="8" spans="1:9">
      <c r="A8" s="159"/>
      <c r="B8" s="155"/>
      <c r="C8" s="161" t="s">
        <v>169</v>
      </c>
      <c r="D8" s="124">
        <v>230000</v>
      </c>
      <c r="E8" s="162"/>
      <c r="F8" s="161"/>
      <c r="G8" s="124">
        <f t="shared" si="1"/>
        <v>230000</v>
      </c>
      <c r="H8" s="124">
        <v>227000</v>
      </c>
      <c r="I8" s="158">
        <f t="shared" si="0"/>
        <v>3000</v>
      </c>
    </row>
    <row r="9" spans="1:9" ht="16.5" customHeight="1">
      <c r="A9" s="159"/>
      <c r="B9" s="155"/>
      <c r="C9" s="161" t="s">
        <v>170</v>
      </c>
      <c r="D9" s="124">
        <v>100000</v>
      </c>
      <c r="E9" s="162"/>
      <c r="F9" s="161"/>
      <c r="G9" s="124">
        <f t="shared" si="1"/>
        <v>100000</v>
      </c>
      <c r="H9" s="124">
        <v>115000</v>
      </c>
      <c r="I9" s="158">
        <f t="shared" si="0"/>
        <v>-15000</v>
      </c>
    </row>
    <row r="10" spans="1:9">
      <c r="A10" s="159"/>
      <c r="B10" s="155"/>
      <c r="C10" s="161" t="s">
        <v>171</v>
      </c>
      <c r="D10" s="124">
        <v>340000</v>
      </c>
      <c r="E10" s="162"/>
      <c r="F10" s="161"/>
      <c r="G10" s="124">
        <f t="shared" si="1"/>
        <v>340000</v>
      </c>
      <c r="H10" s="124">
        <v>350000</v>
      </c>
      <c r="I10" s="158">
        <f t="shared" si="0"/>
        <v>-10000</v>
      </c>
    </row>
    <row r="11" spans="1:9">
      <c r="A11" s="159"/>
      <c r="B11" s="155"/>
      <c r="C11" s="161" t="s">
        <v>172</v>
      </c>
      <c r="D11" s="124">
        <v>8000</v>
      </c>
      <c r="E11" s="162"/>
      <c r="F11" s="161"/>
      <c r="G11" s="124">
        <f t="shared" si="1"/>
        <v>8000</v>
      </c>
      <c r="H11" s="124">
        <v>8000</v>
      </c>
      <c r="I11" s="158">
        <f t="shared" si="0"/>
        <v>0</v>
      </c>
    </row>
    <row r="12" spans="1:9">
      <c r="A12" s="159"/>
      <c r="B12" s="155"/>
      <c r="C12" s="161" t="s">
        <v>173</v>
      </c>
      <c r="D12" s="163">
        <v>0</v>
      </c>
      <c r="E12" s="162"/>
      <c r="F12" s="161"/>
      <c r="G12" s="163">
        <f t="shared" si="1"/>
        <v>0</v>
      </c>
      <c r="H12" s="163">
        <v>80000</v>
      </c>
      <c r="I12" s="158">
        <f t="shared" si="0"/>
        <v>-80000</v>
      </c>
    </row>
    <row r="13" spans="1:9">
      <c r="A13" s="159"/>
      <c r="B13" s="155"/>
      <c r="C13" s="161" t="s">
        <v>174</v>
      </c>
      <c r="D13" s="124">
        <v>73000</v>
      </c>
      <c r="E13" s="162"/>
      <c r="F13" s="161"/>
      <c r="G13" s="124">
        <f t="shared" si="1"/>
        <v>73000</v>
      </c>
      <c r="H13" s="124">
        <v>75000</v>
      </c>
      <c r="I13" s="158">
        <f t="shared" si="0"/>
        <v>-2000</v>
      </c>
    </row>
    <row r="14" spans="1:9">
      <c r="A14" s="159"/>
      <c r="B14" s="160" t="s">
        <v>19</v>
      </c>
      <c r="C14" s="155"/>
      <c r="D14" s="156">
        <f>SUM(D15:D21)</f>
        <v>609000</v>
      </c>
      <c r="E14" s="157"/>
      <c r="F14" s="155"/>
      <c r="G14" s="156">
        <f>SUM(G15:G21)</f>
        <v>609000</v>
      </c>
      <c r="H14" s="156">
        <v>608000</v>
      </c>
      <c r="I14" s="158">
        <f t="shared" si="0"/>
        <v>1000</v>
      </c>
    </row>
    <row r="15" spans="1:9">
      <c r="A15" s="159"/>
      <c r="B15" s="155"/>
      <c r="C15" s="161" t="s">
        <v>175</v>
      </c>
      <c r="D15" s="124">
        <v>257000</v>
      </c>
      <c r="E15" s="162"/>
      <c r="F15" s="161"/>
      <c r="G15" s="124">
        <f t="shared" ref="G15:G21" si="2">D15</f>
        <v>257000</v>
      </c>
      <c r="H15" s="124">
        <v>230000</v>
      </c>
      <c r="I15" s="158">
        <f t="shared" si="0"/>
        <v>27000</v>
      </c>
    </row>
    <row r="16" spans="1:9">
      <c r="A16" s="159"/>
      <c r="B16" s="155"/>
      <c r="C16" s="161" t="s">
        <v>176</v>
      </c>
      <c r="D16" s="124">
        <v>130000</v>
      </c>
      <c r="E16" s="162"/>
      <c r="F16" s="161"/>
      <c r="G16" s="124">
        <f t="shared" si="2"/>
        <v>130000</v>
      </c>
      <c r="H16" s="124">
        <v>134000</v>
      </c>
      <c r="I16" s="158">
        <f t="shared" si="0"/>
        <v>-4000</v>
      </c>
    </row>
    <row r="17" spans="1:9">
      <c r="A17" s="159"/>
      <c r="B17" s="155"/>
      <c r="C17" s="161" t="s">
        <v>177</v>
      </c>
      <c r="D17" s="124">
        <v>128000</v>
      </c>
      <c r="E17" s="162"/>
      <c r="F17" s="161"/>
      <c r="G17" s="124">
        <f t="shared" si="2"/>
        <v>128000</v>
      </c>
      <c r="H17" s="124">
        <v>100000</v>
      </c>
      <c r="I17" s="158">
        <f t="shared" si="0"/>
        <v>28000</v>
      </c>
    </row>
    <row r="18" spans="1:9">
      <c r="A18" s="159"/>
      <c r="B18" s="155"/>
      <c r="C18" s="161" t="s">
        <v>178</v>
      </c>
      <c r="D18" s="124">
        <v>53000</v>
      </c>
      <c r="E18" s="162"/>
      <c r="F18" s="161"/>
      <c r="G18" s="124">
        <f t="shared" si="2"/>
        <v>53000</v>
      </c>
      <c r="H18" s="124">
        <v>52000</v>
      </c>
      <c r="I18" s="158">
        <f t="shared" si="0"/>
        <v>1000</v>
      </c>
    </row>
    <row r="19" spans="1:9" ht="16.149999999999999" customHeight="1">
      <c r="A19" s="159"/>
      <c r="B19" s="155"/>
      <c r="C19" s="161" t="s">
        <v>179</v>
      </c>
      <c r="D19" s="124">
        <v>28000</v>
      </c>
      <c r="E19" s="162"/>
      <c r="F19" s="161"/>
      <c r="G19" s="124">
        <f t="shared" si="2"/>
        <v>28000</v>
      </c>
      <c r="H19" s="124">
        <v>65000</v>
      </c>
      <c r="I19" s="158">
        <f t="shared" si="0"/>
        <v>-37000</v>
      </c>
    </row>
    <row r="20" spans="1:9" ht="16.149999999999999" customHeight="1">
      <c r="A20" s="159"/>
      <c r="B20" s="155"/>
      <c r="C20" s="161" t="s">
        <v>180</v>
      </c>
      <c r="D20" s="124">
        <v>3000</v>
      </c>
      <c r="E20" s="162"/>
      <c r="F20" s="161"/>
      <c r="G20" s="124">
        <f t="shared" si="2"/>
        <v>3000</v>
      </c>
      <c r="H20" s="124">
        <v>12000</v>
      </c>
      <c r="I20" s="158">
        <f t="shared" si="0"/>
        <v>-9000</v>
      </c>
    </row>
    <row r="21" spans="1:9" ht="16.149999999999999" customHeight="1">
      <c r="A21" s="159"/>
      <c r="B21" s="155"/>
      <c r="C21" s="161" t="s">
        <v>181</v>
      </c>
      <c r="D21" s="124">
        <v>10000</v>
      </c>
      <c r="E21" s="162"/>
      <c r="F21" s="161"/>
      <c r="G21" s="124">
        <f t="shared" si="2"/>
        <v>10000</v>
      </c>
      <c r="H21" s="124">
        <v>15000</v>
      </c>
      <c r="I21" s="158">
        <f t="shared" si="0"/>
        <v>-5000</v>
      </c>
    </row>
    <row r="22" spans="1:9" ht="19.5" customHeight="1">
      <c r="A22" s="164" t="s">
        <v>20</v>
      </c>
      <c r="B22" s="155"/>
      <c r="C22" s="155"/>
      <c r="D22" s="156">
        <f>D23+D30+D40</f>
        <v>959000</v>
      </c>
      <c r="E22" s="120">
        <v>4000</v>
      </c>
      <c r="F22" s="155"/>
      <c r="G22" s="156">
        <f>G23+G30+G40</f>
        <v>963000</v>
      </c>
      <c r="H22" s="156">
        <v>1070000</v>
      </c>
      <c r="I22" s="158">
        <f t="shared" si="0"/>
        <v>-107000</v>
      </c>
    </row>
    <row r="23" spans="1:9" ht="16.149999999999999" customHeight="1">
      <c r="A23" s="159"/>
      <c r="B23" s="160" t="s">
        <v>21</v>
      </c>
      <c r="C23" s="155"/>
      <c r="D23" s="156">
        <f>SUM(D24:D29)</f>
        <v>241500</v>
      </c>
      <c r="E23" s="157"/>
      <c r="F23" s="155"/>
      <c r="G23" s="156">
        <f>SUM(G24:G29)</f>
        <v>241500</v>
      </c>
      <c r="H23" s="156">
        <v>365000</v>
      </c>
      <c r="I23" s="158">
        <f t="shared" si="0"/>
        <v>-123500</v>
      </c>
    </row>
    <row r="24" spans="1:9" ht="16.149999999999999" customHeight="1">
      <c r="A24" s="159"/>
      <c r="B24" s="155"/>
      <c r="C24" s="161" t="s">
        <v>182</v>
      </c>
      <c r="D24" s="124">
        <v>110000</v>
      </c>
      <c r="E24" s="162"/>
      <c r="F24" s="161"/>
      <c r="G24" s="124">
        <f t="shared" ref="G24:G29" si="3">D24</f>
        <v>110000</v>
      </c>
      <c r="H24" s="124">
        <v>180000</v>
      </c>
      <c r="I24" s="158">
        <f t="shared" si="0"/>
        <v>-70000</v>
      </c>
    </row>
    <row r="25" spans="1:9" ht="16.149999999999999" customHeight="1">
      <c r="A25" s="159"/>
      <c r="B25" s="155"/>
      <c r="C25" s="161" t="s">
        <v>183</v>
      </c>
      <c r="D25" s="124">
        <v>5000</v>
      </c>
      <c r="E25" s="162"/>
      <c r="F25" s="161"/>
      <c r="G25" s="124">
        <f t="shared" si="3"/>
        <v>5000</v>
      </c>
      <c r="H25" s="124">
        <v>5000</v>
      </c>
      <c r="I25" s="158">
        <f t="shared" si="0"/>
        <v>0</v>
      </c>
    </row>
    <row r="26" spans="1:9" ht="16.149999999999999" customHeight="1">
      <c r="A26" s="159"/>
      <c r="B26" s="155"/>
      <c r="C26" s="161" t="s">
        <v>184</v>
      </c>
      <c r="D26" s="124">
        <v>5000</v>
      </c>
      <c r="E26" s="162"/>
      <c r="F26" s="161"/>
      <c r="G26" s="124">
        <f t="shared" si="3"/>
        <v>5000</v>
      </c>
      <c r="H26" s="124">
        <v>70000</v>
      </c>
      <c r="I26" s="158">
        <f t="shared" si="0"/>
        <v>-65000</v>
      </c>
    </row>
    <row r="27" spans="1:9" ht="16.149999999999999" customHeight="1">
      <c r="A27" s="159"/>
      <c r="B27" s="155"/>
      <c r="C27" s="161" t="s">
        <v>185</v>
      </c>
      <c r="D27" s="124">
        <v>73000</v>
      </c>
      <c r="E27" s="162"/>
      <c r="F27" s="161"/>
      <c r="G27" s="124">
        <f t="shared" si="3"/>
        <v>73000</v>
      </c>
      <c r="H27" s="124">
        <v>60000</v>
      </c>
      <c r="I27" s="158">
        <f t="shared" si="0"/>
        <v>13000</v>
      </c>
    </row>
    <row r="28" spans="1:9" ht="16.149999999999999" customHeight="1">
      <c r="A28" s="159"/>
      <c r="B28" s="155"/>
      <c r="C28" s="161" t="s">
        <v>186</v>
      </c>
      <c r="D28" s="124">
        <v>15000</v>
      </c>
      <c r="E28" s="162"/>
      <c r="F28" s="161"/>
      <c r="G28" s="124">
        <f t="shared" si="3"/>
        <v>15000</v>
      </c>
      <c r="H28" s="124">
        <v>22000</v>
      </c>
      <c r="I28" s="158">
        <f t="shared" si="0"/>
        <v>-7000</v>
      </c>
    </row>
    <row r="29" spans="1:9">
      <c r="A29" s="159"/>
      <c r="B29" s="155"/>
      <c r="C29" s="161" t="s">
        <v>187</v>
      </c>
      <c r="D29" s="124">
        <v>33500</v>
      </c>
      <c r="E29" s="162"/>
      <c r="F29" s="161"/>
      <c r="G29" s="124">
        <f t="shared" si="3"/>
        <v>33500</v>
      </c>
      <c r="H29" s="124">
        <v>28000</v>
      </c>
      <c r="I29" s="158">
        <f t="shared" si="0"/>
        <v>5500</v>
      </c>
    </row>
    <row r="30" spans="1:9" ht="16.350000000000001" customHeight="1">
      <c r="A30" s="159"/>
      <c r="B30" s="160" t="s">
        <v>25</v>
      </c>
      <c r="C30" s="155"/>
      <c r="D30" s="156">
        <f>SUM(D31:D39)</f>
        <v>366500</v>
      </c>
      <c r="E30" s="157"/>
      <c r="F30" s="155"/>
      <c r="G30" s="156">
        <f>SUM(G31:G39)</f>
        <v>366500</v>
      </c>
      <c r="H30" s="156">
        <v>328000</v>
      </c>
      <c r="I30" s="158">
        <f t="shared" si="0"/>
        <v>38500</v>
      </c>
    </row>
    <row r="31" spans="1:9" ht="16.350000000000001" customHeight="1">
      <c r="A31" s="159"/>
      <c r="B31" s="155"/>
      <c r="C31" s="161" t="s">
        <v>188</v>
      </c>
      <c r="D31" s="124">
        <v>65000</v>
      </c>
      <c r="E31" s="162"/>
      <c r="F31" s="161"/>
      <c r="G31" s="124">
        <f>[2]지출세목표!E58</f>
        <v>65000</v>
      </c>
      <c r="H31" s="124">
        <v>58000</v>
      </c>
      <c r="I31" s="158">
        <f t="shared" si="0"/>
        <v>7000</v>
      </c>
    </row>
    <row r="32" spans="1:9" ht="16.350000000000001" customHeight="1">
      <c r="A32" s="159"/>
      <c r="B32" s="155"/>
      <c r="C32" s="161" t="s">
        <v>189</v>
      </c>
      <c r="D32" s="124">
        <v>35000</v>
      </c>
      <c r="E32" s="162"/>
      <c r="F32" s="161"/>
      <c r="G32" s="124">
        <f>D32</f>
        <v>35000</v>
      </c>
      <c r="H32" s="124">
        <v>30000</v>
      </c>
      <c r="I32" s="158">
        <f t="shared" si="0"/>
        <v>5000</v>
      </c>
    </row>
    <row r="33" spans="1:9" ht="16.350000000000001" customHeight="1">
      <c r="A33" s="159"/>
      <c r="B33" s="155"/>
      <c r="C33" s="161" t="s">
        <v>190</v>
      </c>
      <c r="D33" s="124">
        <v>50000</v>
      </c>
      <c r="E33" s="162"/>
      <c r="F33" s="161"/>
      <c r="G33" s="124">
        <f>D33</f>
        <v>50000</v>
      </c>
      <c r="H33" s="124">
        <v>38000</v>
      </c>
      <c r="I33" s="158">
        <f t="shared" si="0"/>
        <v>12000</v>
      </c>
    </row>
    <row r="34" spans="1:9" ht="16.350000000000001" customHeight="1">
      <c r="A34" s="159"/>
      <c r="B34" s="155"/>
      <c r="C34" s="161" t="s">
        <v>191</v>
      </c>
      <c r="D34" s="124">
        <v>48000</v>
      </c>
      <c r="E34" s="162"/>
      <c r="F34" s="161"/>
      <c r="G34" s="124">
        <f>[2]지출세목표!E69</f>
        <v>48000</v>
      </c>
      <c r="H34" s="124">
        <v>38000</v>
      </c>
      <c r="I34" s="158">
        <f t="shared" si="0"/>
        <v>10000</v>
      </c>
    </row>
    <row r="35" spans="1:9" ht="16.350000000000001" customHeight="1">
      <c r="A35" s="159"/>
      <c r="B35" s="155"/>
      <c r="C35" s="161" t="s">
        <v>192</v>
      </c>
      <c r="D35" s="124">
        <v>35000</v>
      </c>
      <c r="E35" s="162"/>
      <c r="F35" s="161"/>
      <c r="G35" s="124">
        <f>D35</f>
        <v>35000</v>
      </c>
      <c r="H35" s="124">
        <v>30000</v>
      </c>
      <c r="I35" s="158">
        <f t="shared" si="0"/>
        <v>5000</v>
      </c>
    </row>
    <row r="36" spans="1:9" ht="16.350000000000001" customHeight="1">
      <c r="A36" s="159"/>
      <c r="B36" s="155"/>
      <c r="C36" s="161" t="s">
        <v>193</v>
      </c>
      <c r="D36" s="124">
        <v>75000</v>
      </c>
      <c r="E36" s="162"/>
      <c r="F36" s="161"/>
      <c r="G36" s="124">
        <f>D36</f>
        <v>75000</v>
      </c>
      <c r="H36" s="124">
        <v>75000</v>
      </c>
      <c r="I36" s="158">
        <f t="shared" si="0"/>
        <v>0</v>
      </c>
    </row>
    <row r="37" spans="1:9" ht="16.350000000000001" customHeight="1">
      <c r="A37" s="159"/>
      <c r="B37" s="155"/>
      <c r="C37" s="161" t="s">
        <v>194</v>
      </c>
      <c r="D37" s="124">
        <v>37000</v>
      </c>
      <c r="E37" s="162"/>
      <c r="F37" s="161"/>
      <c r="G37" s="124">
        <f>D37</f>
        <v>37000</v>
      </c>
      <c r="H37" s="124">
        <v>37000</v>
      </c>
      <c r="I37" s="158">
        <f t="shared" si="0"/>
        <v>0</v>
      </c>
    </row>
    <row r="38" spans="1:9" ht="16.350000000000001" customHeight="1">
      <c r="A38" s="159"/>
      <c r="B38" s="155"/>
      <c r="C38" s="161" t="s">
        <v>195</v>
      </c>
      <c r="D38" s="124">
        <v>20000</v>
      </c>
      <c r="E38" s="162"/>
      <c r="F38" s="161"/>
      <c r="G38" s="124">
        <f>[2]지출세목표!E79</f>
        <v>20000</v>
      </c>
      <c r="H38" s="124">
        <v>20000</v>
      </c>
      <c r="I38" s="158">
        <f t="shared" si="0"/>
        <v>0</v>
      </c>
    </row>
    <row r="39" spans="1:9" ht="16.350000000000001" customHeight="1">
      <c r="A39" s="159"/>
      <c r="B39" s="155"/>
      <c r="C39" s="161" t="s">
        <v>33</v>
      </c>
      <c r="D39" s="124">
        <v>1500</v>
      </c>
      <c r="E39" s="162"/>
      <c r="F39" s="161"/>
      <c r="G39" s="124">
        <f>D39</f>
        <v>1500</v>
      </c>
      <c r="H39" s="124">
        <v>2000</v>
      </c>
      <c r="I39" s="158">
        <f t="shared" si="0"/>
        <v>-500</v>
      </c>
    </row>
    <row r="40" spans="1:9" ht="16.350000000000001" customHeight="1">
      <c r="A40" s="159"/>
      <c r="B40" s="160" t="s">
        <v>34</v>
      </c>
      <c r="C40" s="155"/>
      <c r="D40" s="156">
        <f>SUM(D41:D49)</f>
        <v>351000</v>
      </c>
      <c r="E40" s="120">
        <v>4000</v>
      </c>
      <c r="F40" s="155"/>
      <c r="G40" s="156">
        <f>SUM(G41:G49)</f>
        <v>355000</v>
      </c>
      <c r="H40" s="156">
        <v>377000</v>
      </c>
      <c r="I40" s="158">
        <f t="shared" si="0"/>
        <v>-22000</v>
      </c>
    </row>
    <row r="41" spans="1:9" ht="16.350000000000001" customHeight="1">
      <c r="A41" s="159"/>
      <c r="B41" s="155"/>
      <c r="C41" s="161" t="s">
        <v>196</v>
      </c>
      <c r="D41" s="124">
        <v>91000</v>
      </c>
      <c r="E41" s="162"/>
      <c r="F41" s="161"/>
      <c r="G41" s="124">
        <f>D41</f>
        <v>91000</v>
      </c>
      <c r="H41" s="124">
        <v>90000</v>
      </c>
      <c r="I41" s="158">
        <f t="shared" si="0"/>
        <v>1000</v>
      </c>
    </row>
    <row r="42" spans="1:9" ht="16.350000000000001" customHeight="1">
      <c r="A42" s="159"/>
      <c r="B42" s="155"/>
      <c r="C42" s="161" t="s">
        <v>197</v>
      </c>
      <c r="D42" s="124">
        <v>10000</v>
      </c>
      <c r="E42" s="162"/>
      <c r="F42" s="161"/>
      <c r="G42" s="124">
        <f>D42</f>
        <v>10000</v>
      </c>
      <c r="H42" s="124">
        <v>10000</v>
      </c>
      <c r="I42" s="158">
        <f t="shared" si="0"/>
        <v>0</v>
      </c>
    </row>
    <row r="43" spans="1:9" ht="16.350000000000001" customHeight="1">
      <c r="A43" s="159"/>
      <c r="B43" s="155"/>
      <c r="C43" s="161" t="s">
        <v>198</v>
      </c>
      <c r="D43" s="124">
        <v>83000</v>
      </c>
      <c r="E43" s="162"/>
      <c r="F43" s="161"/>
      <c r="G43" s="124">
        <f>[2]지출세목표!E102</f>
        <v>83000</v>
      </c>
      <c r="H43" s="124">
        <v>89000</v>
      </c>
      <c r="I43" s="158">
        <f t="shared" si="0"/>
        <v>-6000</v>
      </c>
    </row>
    <row r="44" spans="1:9" ht="16.350000000000001" customHeight="1">
      <c r="A44" s="159"/>
      <c r="B44" s="155"/>
      <c r="C44" s="161" t="s">
        <v>199</v>
      </c>
      <c r="D44" s="124">
        <v>17000</v>
      </c>
      <c r="E44" s="162"/>
      <c r="F44" s="161"/>
      <c r="G44" s="124">
        <f>[2]지출세목표!E107</f>
        <v>17000</v>
      </c>
      <c r="H44" s="124">
        <v>20000</v>
      </c>
      <c r="I44" s="158">
        <f t="shared" si="0"/>
        <v>-3000</v>
      </c>
    </row>
    <row r="45" spans="1:9" ht="16.350000000000001" customHeight="1">
      <c r="A45" s="159"/>
      <c r="B45" s="155"/>
      <c r="C45" s="161" t="s">
        <v>200</v>
      </c>
      <c r="D45" s="124">
        <v>100000</v>
      </c>
      <c r="E45" s="162"/>
      <c r="F45" s="161"/>
      <c r="G45" s="124">
        <f>D45</f>
        <v>100000</v>
      </c>
      <c r="H45" s="124">
        <v>95000</v>
      </c>
      <c r="I45" s="158">
        <f t="shared" si="0"/>
        <v>5000</v>
      </c>
    </row>
    <row r="46" spans="1:9" ht="16.350000000000001" customHeight="1">
      <c r="A46" s="159"/>
      <c r="B46" s="155"/>
      <c r="C46" s="161" t="s">
        <v>201</v>
      </c>
      <c r="D46" s="124">
        <v>6000</v>
      </c>
      <c r="E46" s="162"/>
      <c r="F46" s="161"/>
      <c r="G46" s="124">
        <f>D46</f>
        <v>6000</v>
      </c>
      <c r="H46" s="124">
        <v>20000</v>
      </c>
      <c r="I46" s="158">
        <f t="shared" si="0"/>
        <v>-14000</v>
      </c>
    </row>
    <row r="47" spans="1:9" ht="16.350000000000001" customHeight="1">
      <c r="A47" s="159"/>
      <c r="B47" s="155"/>
      <c r="C47" s="161" t="s">
        <v>202</v>
      </c>
      <c r="D47" s="124">
        <v>41000</v>
      </c>
      <c r="E47" s="162"/>
      <c r="F47" s="161"/>
      <c r="G47" s="124">
        <f>D47</f>
        <v>41000</v>
      </c>
      <c r="H47" s="124">
        <v>45000</v>
      </c>
      <c r="I47" s="158">
        <f t="shared" si="0"/>
        <v>-4000</v>
      </c>
    </row>
    <row r="48" spans="1:9" ht="16.350000000000001" customHeight="1">
      <c r="A48" s="159"/>
      <c r="B48" s="155"/>
      <c r="C48" s="161" t="s">
        <v>203</v>
      </c>
      <c r="D48" s="124">
        <v>3000</v>
      </c>
      <c r="E48" s="162"/>
      <c r="F48" s="161"/>
      <c r="G48" s="124">
        <f>[2]지출세목표!F129</f>
        <v>3000</v>
      </c>
      <c r="H48" s="124">
        <v>3000</v>
      </c>
      <c r="I48" s="158">
        <f t="shared" si="0"/>
        <v>0</v>
      </c>
    </row>
    <row r="49" spans="1:9" ht="16.350000000000001" customHeight="1">
      <c r="A49" s="159"/>
      <c r="B49" s="155"/>
      <c r="C49" s="161" t="s">
        <v>204</v>
      </c>
      <c r="D49" s="124">
        <v>0</v>
      </c>
      <c r="E49" s="124">
        <v>4000</v>
      </c>
      <c r="F49" s="161"/>
      <c r="G49" s="124">
        <f>SUM(D49+E49)</f>
        <v>4000</v>
      </c>
      <c r="H49" s="124">
        <v>5000</v>
      </c>
      <c r="I49" s="158">
        <f t="shared" si="0"/>
        <v>-1000</v>
      </c>
    </row>
    <row r="50" spans="1:9" ht="23.25" customHeight="1">
      <c r="A50" s="154" t="s">
        <v>205</v>
      </c>
      <c r="B50" s="155"/>
      <c r="C50" s="155"/>
      <c r="D50" s="156">
        <f>D51+D54+D61</f>
        <v>1338000</v>
      </c>
      <c r="E50" s="156">
        <f>SUM(E54,E61)</f>
        <v>184000</v>
      </c>
      <c r="F50" s="155"/>
      <c r="G50" s="156">
        <f>G51+G54+G61</f>
        <v>1522000</v>
      </c>
      <c r="H50" s="156">
        <f>H51+H54+H61</f>
        <v>1302000</v>
      </c>
      <c r="I50" s="158">
        <f t="shared" si="0"/>
        <v>220000</v>
      </c>
    </row>
    <row r="51" spans="1:9" ht="16.149999999999999" customHeight="1">
      <c r="A51" s="159"/>
      <c r="B51" s="160" t="s">
        <v>206</v>
      </c>
      <c r="C51" s="155"/>
      <c r="D51" s="156">
        <f>D52+D53</f>
        <v>166000</v>
      </c>
      <c r="E51" s="124"/>
      <c r="F51" s="155"/>
      <c r="G51" s="156">
        <f>G52+G53</f>
        <v>166000</v>
      </c>
      <c r="H51" s="156">
        <f>H52+H53</f>
        <v>162000</v>
      </c>
      <c r="I51" s="158">
        <f t="shared" si="0"/>
        <v>4000</v>
      </c>
    </row>
    <row r="52" spans="1:9" ht="16.149999999999999" customHeight="1">
      <c r="A52" s="159"/>
      <c r="B52" s="155"/>
      <c r="C52" s="161" t="s">
        <v>206</v>
      </c>
      <c r="D52" s="124">
        <v>140000</v>
      </c>
      <c r="E52" s="124"/>
      <c r="F52" s="161"/>
      <c r="G52" s="124">
        <f>D52</f>
        <v>140000</v>
      </c>
      <c r="H52" s="124">
        <v>140000</v>
      </c>
      <c r="I52" s="158">
        <f t="shared" si="0"/>
        <v>0</v>
      </c>
    </row>
    <row r="53" spans="1:9" ht="16.149999999999999" customHeight="1">
      <c r="A53" s="159"/>
      <c r="B53" s="155"/>
      <c r="C53" s="161" t="s">
        <v>207</v>
      </c>
      <c r="D53" s="124">
        <v>26000</v>
      </c>
      <c r="E53" s="124"/>
      <c r="F53" s="161"/>
      <c r="G53" s="124">
        <f>D53</f>
        <v>26000</v>
      </c>
      <c r="H53" s="124">
        <v>22000</v>
      </c>
      <c r="I53" s="158">
        <f t="shared" si="0"/>
        <v>4000</v>
      </c>
    </row>
    <row r="54" spans="1:9" ht="16.149999999999999" customHeight="1">
      <c r="A54" s="159"/>
      <c r="B54" s="160" t="s">
        <v>208</v>
      </c>
      <c r="C54" s="155"/>
      <c r="D54" s="156">
        <f>SUM(D55:D60)</f>
        <v>1158000</v>
      </c>
      <c r="E54" s="156">
        <f>SUM(E55:E60)</f>
        <v>184000</v>
      </c>
      <c r="F54" s="155"/>
      <c r="G54" s="156">
        <f>SUM(G55:G60)</f>
        <v>1342000</v>
      </c>
      <c r="H54" s="156">
        <f>SUM(H55:H60)</f>
        <v>1126000</v>
      </c>
      <c r="I54" s="158">
        <f t="shared" si="0"/>
        <v>216000</v>
      </c>
    </row>
    <row r="55" spans="1:9" ht="16.149999999999999" customHeight="1">
      <c r="A55" s="159"/>
      <c r="B55" s="155"/>
      <c r="C55" s="161" t="s">
        <v>209</v>
      </c>
      <c r="D55" s="124">
        <v>580000</v>
      </c>
      <c r="E55" s="124">
        <v>112000</v>
      </c>
      <c r="F55" s="161"/>
      <c r="G55" s="124">
        <f>SUM(D55+E55)</f>
        <v>692000</v>
      </c>
      <c r="H55" s="124">
        <v>635000</v>
      </c>
      <c r="I55" s="158">
        <f t="shared" si="0"/>
        <v>57000</v>
      </c>
    </row>
    <row r="56" spans="1:9" ht="16.149999999999999" customHeight="1">
      <c r="A56" s="159"/>
      <c r="B56" s="155"/>
      <c r="C56" s="161" t="s">
        <v>210</v>
      </c>
      <c r="D56" s="124">
        <v>500000</v>
      </c>
      <c r="E56" s="124">
        <v>70000</v>
      </c>
      <c r="F56" s="161"/>
      <c r="G56" s="124">
        <f>SUM(D56+E56)</f>
        <v>570000</v>
      </c>
      <c r="H56" s="124">
        <v>415000</v>
      </c>
      <c r="I56" s="158">
        <f t="shared" si="0"/>
        <v>155000</v>
      </c>
    </row>
    <row r="57" spans="1:9" ht="16.149999999999999" customHeight="1">
      <c r="A57" s="159"/>
      <c r="B57" s="155"/>
      <c r="C57" s="161" t="s">
        <v>211</v>
      </c>
      <c r="D57" s="124">
        <v>14000</v>
      </c>
      <c r="E57" s="162"/>
      <c r="F57" s="161"/>
      <c r="G57" s="124">
        <f>D57</f>
        <v>14000</v>
      </c>
      <c r="H57" s="124">
        <v>13000</v>
      </c>
      <c r="I57" s="158">
        <f t="shared" si="0"/>
        <v>1000</v>
      </c>
    </row>
    <row r="58" spans="1:9" ht="16.149999999999999" customHeight="1">
      <c r="A58" s="159"/>
      <c r="B58" s="155"/>
      <c r="C58" s="161" t="s">
        <v>212</v>
      </c>
      <c r="D58" s="124">
        <v>3000</v>
      </c>
      <c r="E58" s="162"/>
      <c r="F58" s="161"/>
      <c r="G58" s="124">
        <f>D58</f>
        <v>3000</v>
      </c>
      <c r="H58" s="124">
        <v>3000</v>
      </c>
      <c r="I58" s="158">
        <f t="shared" si="0"/>
        <v>0</v>
      </c>
    </row>
    <row r="59" spans="1:9" ht="16.149999999999999" customHeight="1">
      <c r="A59" s="159"/>
      <c r="B59" s="155"/>
      <c r="C59" s="161" t="s">
        <v>213</v>
      </c>
      <c r="D59" s="124">
        <v>55000</v>
      </c>
      <c r="E59" s="162"/>
      <c r="F59" s="161"/>
      <c r="G59" s="124">
        <f>D59</f>
        <v>55000</v>
      </c>
      <c r="H59" s="124">
        <v>54000</v>
      </c>
      <c r="I59" s="158">
        <f t="shared" si="0"/>
        <v>1000</v>
      </c>
    </row>
    <row r="60" spans="1:9" ht="16.149999999999999" customHeight="1">
      <c r="A60" s="159"/>
      <c r="B60" s="155"/>
      <c r="C60" s="161" t="s">
        <v>214</v>
      </c>
      <c r="D60" s="124">
        <v>6000</v>
      </c>
      <c r="E60" s="124">
        <v>2000</v>
      </c>
      <c r="F60" s="161"/>
      <c r="G60" s="124">
        <f>SUM(D60:E60)</f>
        <v>8000</v>
      </c>
      <c r="H60" s="124">
        <v>6000</v>
      </c>
      <c r="I60" s="158">
        <f t="shared" si="0"/>
        <v>2000</v>
      </c>
    </row>
    <row r="61" spans="1:9" ht="16.149999999999999" customHeight="1">
      <c r="A61" s="159"/>
      <c r="B61" s="160" t="s">
        <v>215</v>
      </c>
      <c r="C61" s="155"/>
      <c r="D61" s="156">
        <f>D62+D63</f>
        <v>14000</v>
      </c>
      <c r="E61" s="157"/>
      <c r="F61" s="155"/>
      <c r="G61" s="156">
        <f>G62+G63</f>
        <v>14000</v>
      </c>
      <c r="H61" s="156">
        <f>H62+H63</f>
        <v>14000</v>
      </c>
      <c r="I61" s="158">
        <f t="shared" si="0"/>
        <v>0</v>
      </c>
    </row>
    <row r="62" spans="1:9" ht="16.149999999999999" customHeight="1">
      <c r="A62" s="159"/>
      <c r="B62" s="155"/>
      <c r="C62" s="161" t="s">
        <v>216</v>
      </c>
      <c r="D62" s="124">
        <v>10000</v>
      </c>
      <c r="E62" s="162"/>
      <c r="F62" s="161"/>
      <c r="G62" s="124">
        <v>10000</v>
      </c>
      <c r="H62" s="124">
        <v>10000</v>
      </c>
      <c r="I62" s="158">
        <f t="shared" si="0"/>
        <v>0</v>
      </c>
    </row>
    <row r="63" spans="1:9" ht="16.149999999999999" customHeight="1">
      <c r="A63" s="159"/>
      <c r="B63" s="155"/>
      <c r="C63" s="161" t="s">
        <v>217</v>
      </c>
      <c r="D63" s="124">
        <v>4000</v>
      </c>
      <c r="E63" s="162"/>
      <c r="F63" s="161"/>
      <c r="G63" s="124">
        <v>4000</v>
      </c>
      <c r="H63" s="124">
        <v>4000</v>
      </c>
      <c r="I63" s="158">
        <f t="shared" si="0"/>
        <v>0</v>
      </c>
    </row>
    <row r="64" spans="1:9" ht="16.149999999999999" customHeight="1">
      <c r="A64" s="165" t="s">
        <v>218</v>
      </c>
      <c r="B64" s="155"/>
      <c r="C64" s="161"/>
      <c r="D64" s="124">
        <f>D65</f>
        <v>0</v>
      </c>
      <c r="E64" s="156">
        <f>E65</f>
        <v>0</v>
      </c>
      <c r="F64" s="166">
        <v>0</v>
      </c>
      <c r="G64" s="167">
        <f>G65</f>
        <v>0</v>
      </c>
      <c r="H64" s="167">
        <f>H65</f>
        <v>0</v>
      </c>
      <c r="I64" s="158"/>
    </row>
    <row r="65" spans="1:9" ht="16.149999999999999" customHeight="1">
      <c r="A65" s="159"/>
      <c r="B65" s="168" t="s">
        <v>218</v>
      </c>
      <c r="C65" s="161"/>
      <c r="D65" s="124">
        <f>D660-F65</f>
        <v>0</v>
      </c>
      <c r="E65" s="124">
        <f>E66</f>
        <v>0</v>
      </c>
      <c r="F65" s="166">
        <v>0</v>
      </c>
      <c r="G65" s="169">
        <f>G66</f>
        <v>0</v>
      </c>
      <c r="H65" s="169">
        <f>H66</f>
        <v>0</v>
      </c>
      <c r="I65" s="158"/>
    </row>
    <row r="66" spans="1:9" ht="16.5" customHeight="1">
      <c r="A66" s="159"/>
      <c r="B66" s="155"/>
      <c r="C66" s="161" t="s">
        <v>219</v>
      </c>
      <c r="D66" s="124">
        <v>0</v>
      </c>
      <c r="E66" s="124">
        <v>0</v>
      </c>
      <c r="F66" s="161"/>
      <c r="G66" s="169">
        <v>0</v>
      </c>
      <c r="H66" s="169">
        <v>0</v>
      </c>
      <c r="I66" s="158"/>
    </row>
    <row r="67" spans="1:9">
      <c r="A67" s="154" t="s">
        <v>45</v>
      </c>
      <c r="B67" s="155"/>
      <c r="C67" s="155"/>
      <c r="D67" s="156">
        <f>D68</f>
        <v>130000</v>
      </c>
      <c r="E67" s="156">
        <f>E68</f>
        <v>45000</v>
      </c>
      <c r="F67" s="155"/>
      <c r="G67" s="156">
        <f>G68</f>
        <v>175000</v>
      </c>
      <c r="H67" s="156">
        <f>H68</f>
        <v>212000</v>
      </c>
      <c r="I67" s="158">
        <f t="shared" si="0"/>
        <v>-37000</v>
      </c>
    </row>
    <row r="68" spans="1:9">
      <c r="A68" s="159"/>
      <c r="B68" s="160" t="s">
        <v>45</v>
      </c>
      <c r="C68" s="155"/>
      <c r="D68" s="156">
        <f>D69</f>
        <v>130000</v>
      </c>
      <c r="E68" s="156">
        <f>E69</f>
        <v>45000</v>
      </c>
      <c r="F68" s="155"/>
      <c r="G68" s="156">
        <f>G69</f>
        <v>175000</v>
      </c>
      <c r="H68" s="156">
        <f>H69</f>
        <v>212000</v>
      </c>
      <c r="I68" s="158">
        <f t="shared" si="0"/>
        <v>-37000</v>
      </c>
    </row>
    <row r="69" spans="1:9">
      <c r="A69" s="159"/>
      <c r="B69" s="155"/>
      <c r="C69" s="161" t="s">
        <v>45</v>
      </c>
      <c r="D69" s="124">
        <v>130000</v>
      </c>
      <c r="E69" s="124">
        <v>45000</v>
      </c>
      <c r="F69" s="161"/>
      <c r="G69" s="124">
        <f>SUM(D69+E69)</f>
        <v>175000</v>
      </c>
      <c r="H69" s="124">
        <v>212000</v>
      </c>
      <c r="I69" s="158">
        <f t="shared" si="0"/>
        <v>-37000</v>
      </c>
    </row>
    <row r="70" spans="1:9" ht="26.25" customHeight="1">
      <c r="A70" s="170" t="s">
        <v>220</v>
      </c>
      <c r="B70" s="171"/>
      <c r="C70" s="171"/>
      <c r="D70" s="134">
        <f>D71</f>
        <v>0</v>
      </c>
      <c r="E70" s="134">
        <f>SUM(E71,E75)</f>
        <v>137000</v>
      </c>
      <c r="F70" s="171"/>
      <c r="G70" s="134">
        <f>SUM(G71,G75)</f>
        <v>137000</v>
      </c>
      <c r="H70" s="134">
        <f>SUM(H71,H75)</f>
        <v>7000</v>
      </c>
      <c r="I70" s="158">
        <f t="shared" si="0"/>
        <v>130000</v>
      </c>
    </row>
    <row r="71" spans="1:9" ht="22.5">
      <c r="A71" s="159"/>
      <c r="B71" s="160" t="s">
        <v>221</v>
      </c>
      <c r="C71" s="155"/>
      <c r="D71" s="156">
        <f>SUM(D72:D74)</f>
        <v>0</v>
      </c>
      <c r="E71" s="156">
        <f>SUM(E72:E74)</f>
        <v>137000</v>
      </c>
      <c r="F71" s="155"/>
      <c r="G71" s="156">
        <f>SUM(G72:G74)</f>
        <v>137000</v>
      </c>
      <c r="H71" s="156">
        <f>SUM(H72:H74)</f>
        <v>7000</v>
      </c>
      <c r="I71" s="158">
        <f t="shared" si="0"/>
        <v>130000</v>
      </c>
    </row>
    <row r="72" spans="1:9">
      <c r="A72" s="159"/>
      <c r="B72" s="155"/>
      <c r="C72" s="161" t="s">
        <v>222</v>
      </c>
      <c r="D72" s="172">
        <v>0</v>
      </c>
      <c r="E72" s="124">
        <v>60000</v>
      </c>
      <c r="F72" s="161"/>
      <c r="G72" s="172">
        <f>E72</f>
        <v>60000</v>
      </c>
      <c r="H72" s="172">
        <v>0</v>
      </c>
      <c r="I72" s="158">
        <f t="shared" ref="I72:I88" si="4">G72-H72</f>
        <v>60000</v>
      </c>
    </row>
    <row r="73" spans="1:9">
      <c r="A73" s="159"/>
      <c r="B73" s="155"/>
      <c r="C73" s="161" t="s">
        <v>223</v>
      </c>
      <c r="D73" s="124">
        <v>0</v>
      </c>
      <c r="E73" s="124">
        <v>7000</v>
      </c>
      <c r="F73" s="161"/>
      <c r="G73" s="124">
        <f>E73</f>
        <v>7000</v>
      </c>
      <c r="H73" s="124">
        <v>7000</v>
      </c>
      <c r="I73" s="158">
        <v>0</v>
      </c>
    </row>
    <row r="74" spans="1:9">
      <c r="A74" s="159"/>
      <c r="B74" s="155"/>
      <c r="C74" s="161" t="s">
        <v>224</v>
      </c>
      <c r="D74" s="124">
        <v>0</v>
      </c>
      <c r="E74" s="124">
        <v>70000</v>
      </c>
      <c r="F74" s="161"/>
      <c r="G74" s="124">
        <f>E74</f>
        <v>70000</v>
      </c>
      <c r="H74" s="124">
        <v>0</v>
      </c>
      <c r="I74" s="158">
        <f t="shared" si="4"/>
        <v>70000</v>
      </c>
    </row>
    <row r="75" spans="1:9" ht="18" customHeight="1">
      <c r="A75" s="159"/>
      <c r="B75" s="161" t="s">
        <v>225</v>
      </c>
      <c r="C75" s="155"/>
      <c r="D75" s="167">
        <f>D76</f>
        <v>0</v>
      </c>
      <c r="E75" s="157"/>
      <c r="F75" s="155"/>
      <c r="G75" s="167">
        <v>0</v>
      </c>
      <c r="H75" s="167">
        <v>0</v>
      </c>
      <c r="I75" s="158">
        <f t="shared" si="4"/>
        <v>0</v>
      </c>
    </row>
    <row r="76" spans="1:9">
      <c r="A76" s="159"/>
      <c r="B76" s="155"/>
      <c r="C76" s="161" t="s">
        <v>226</v>
      </c>
      <c r="D76" s="169"/>
      <c r="E76" s="162"/>
      <c r="F76" s="161"/>
      <c r="G76" s="169">
        <v>0</v>
      </c>
      <c r="H76" s="169">
        <v>0</v>
      </c>
      <c r="I76" s="158">
        <f t="shared" si="4"/>
        <v>0</v>
      </c>
    </row>
    <row r="77" spans="1:9" ht="26.25" customHeight="1">
      <c r="A77" s="173" t="s">
        <v>227</v>
      </c>
      <c r="B77" s="171"/>
      <c r="C77" s="171"/>
      <c r="D77" s="134">
        <f>D78</f>
        <v>180000</v>
      </c>
      <c r="E77" s="174"/>
      <c r="F77" s="171"/>
      <c r="G77" s="134">
        <f>G78</f>
        <v>180000</v>
      </c>
      <c r="H77" s="134">
        <f>H78</f>
        <v>300000</v>
      </c>
      <c r="I77" s="158">
        <f t="shared" si="4"/>
        <v>-120000</v>
      </c>
    </row>
    <row r="78" spans="1:9" ht="22.5">
      <c r="A78" s="159"/>
      <c r="B78" s="123" t="s">
        <v>228</v>
      </c>
      <c r="C78" s="155"/>
      <c r="D78" s="156">
        <f>SUM(D79:D83)</f>
        <v>180000</v>
      </c>
      <c r="E78" s="157"/>
      <c r="F78" s="155"/>
      <c r="G78" s="156">
        <f>SUM(G79:G83)</f>
        <v>180000</v>
      </c>
      <c r="H78" s="156">
        <f>SUM(H79:H83)</f>
        <v>300000</v>
      </c>
      <c r="I78" s="158">
        <f t="shared" si="4"/>
        <v>-120000</v>
      </c>
    </row>
    <row r="79" spans="1:9">
      <c r="A79" s="159"/>
      <c r="B79" s="155"/>
      <c r="C79" s="161" t="s">
        <v>229</v>
      </c>
      <c r="D79" s="172">
        <v>0</v>
      </c>
      <c r="E79" s="162"/>
      <c r="F79" s="161"/>
      <c r="G79" s="172">
        <f>D79</f>
        <v>0</v>
      </c>
      <c r="H79" s="172">
        <v>45000</v>
      </c>
      <c r="I79" s="158">
        <f t="shared" si="4"/>
        <v>-45000</v>
      </c>
    </row>
    <row r="80" spans="1:9">
      <c r="A80" s="159"/>
      <c r="B80" s="155"/>
      <c r="C80" s="161" t="s">
        <v>230</v>
      </c>
      <c r="D80" s="124">
        <v>65000</v>
      </c>
      <c r="E80" s="162"/>
      <c r="F80" s="161"/>
      <c r="G80" s="124">
        <f>D80</f>
        <v>65000</v>
      </c>
      <c r="H80" s="124">
        <v>70000</v>
      </c>
      <c r="I80" s="158">
        <f t="shared" si="4"/>
        <v>-5000</v>
      </c>
    </row>
    <row r="81" spans="1:9">
      <c r="A81" s="159"/>
      <c r="B81" s="155"/>
      <c r="C81" s="161" t="s">
        <v>231</v>
      </c>
      <c r="D81" s="124">
        <v>20000</v>
      </c>
      <c r="E81" s="162"/>
      <c r="F81" s="161"/>
      <c r="G81" s="124">
        <f>D81</f>
        <v>20000</v>
      </c>
      <c r="H81" s="124">
        <v>40000</v>
      </c>
      <c r="I81" s="158">
        <f t="shared" si="4"/>
        <v>-20000</v>
      </c>
    </row>
    <row r="82" spans="1:9">
      <c r="A82" s="159"/>
      <c r="B82" s="155"/>
      <c r="C82" s="161" t="s">
        <v>232</v>
      </c>
      <c r="D82" s="124">
        <v>45000</v>
      </c>
      <c r="E82" s="162"/>
      <c r="F82" s="161"/>
      <c r="G82" s="124">
        <f>D82</f>
        <v>45000</v>
      </c>
      <c r="H82" s="124">
        <v>45000</v>
      </c>
      <c r="I82" s="158">
        <f t="shared" si="4"/>
        <v>0</v>
      </c>
    </row>
    <row r="83" spans="1:9">
      <c r="A83" s="159"/>
      <c r="B83" s="155"/>
      <c r="C83" s="161" t="s">
        <v>233</v>
      </c>
      <c r="D83" s="124">
        <v>50000</v>
      </c>
      <c r="E83" s="162"/>
      <c r="F83" s="161"/>
      <c r="G83" s="124">
        <f>D83</f>
        <v>50000</v>
      </c>
      <c r="H83" s="124">
        <v>100000</v>
      </c>
      <c r="I83" s="158">
        <f t="shared" si="4"/>
        <v>-50000</v>
      </c>
    </row>
    <row r="84" spans="1:9" ht="23.25" customHeight="1">
      <c r="A84" s="154" t="s">
        <v>234</v>
      </c>
      <c r="B84" s="155"/>
      <c r="C84" s="155"/>
      <c r="D84" s="167">
        <f>D85</f>
        <v>0</v>
      </c>
      <c r="E84" s="157"/>
      <c r="F84" s="155"/>
      <c r="G84" s="167">
        <f>G85</f>
        <v>0</v>
      </c>
      <c r="H84" s="167">
        <f>H85</f>
        <v>0</v>
      </c>
      <c r="I84" s="158">
        <f t="shared" si="4"/>
        <v>0</v>
      </c>
    </row>
    <row r="85" spans="1:9" ht="22.5">
      <c r="A85" s="159"/>
      <c r="B85" s="160" t="s">
        <v>235</v>
      </c>
      <c r="C85" s="155"/>
      <c r="D85" s="167">
        <f>D86</f>
        <v>0</v>
      </c>
      <c r="E85" s="157"/>
      <c r="F85" s="155"/>
      <c r="G85" s="167">
        <f>G86</f>
        <v>0</v>
      </c>
      <c r="H85" s="167">
        <f>H86</f>
        <v>0</v>
      </c>
      <c r="I85" s="158">
        <f t="shared" si="4"/>
        <v>0</v>
      </c>
    </row>
    <row r="86" spans="1:9">
      <c r="A86" s="159"/>
      <c r="B86" s="155"/>
      <c r="C86" s="161" t="s">
        <v>236</v>
      </c>
      <c r="D86" s="169"/>
      <c r="E86" s="162"/>
      <c r="F86" s="161"/>
      <c r="G86" s="169">
        <v>0</v>
      </c>
      <c r="H86" s="169">
        <v>0</v>
      </c>
      <c r="I86" s="158">
        <f t="shared" si="4"/>
        <v>0</v>
      </c>
    </row>
    <row r="87" spans="1:9" ht="17.25" thickBot="1">
      <c r="A87" s="131" t="s">
        <v>237</v>
      </c>
      <c r="B87" s="132"/>
      <c r="C87" s="133"/>
      <c r="D87" s="175"/>
      <c r="E87" s="176"/>
      <c r="F87" s="136"/>
      <c r="G87" s="175">
        <v>0</v>
      </c>
      <c r="H87" s="175">
        <v>0</v>
      </c>
      <c r="I87" s="177">
        <f t="shared" si="4"/>
        <v>0</v>
      </c>
    </row>
    <row r="88" spans="1:9" ht="27.75" customHeight="1" thickTop="1" thickBot="1">
      <c r="A88" s="138" t="s">
        <v>238</v>
      </c>
      <c r="B88" s="139"/>
      <c r="C88" s="140"/>
      <c r="D88" s="141">
        <f>D4+D22+D50+D64+D67+D70+D77+D84+D87</f>
        <v>4750000</v>
      </c>
      <c r="E88" s="142">
        <f>SUM(E4,E22,E50,E64,E67,E70,E77,E87)</f>
        <v>370000</v>
      </c>
      <c r="F88" s="178">
        <v>0</v>
      </c>
      <c r="G88" s="141">
        <f>D88+E88-F88</f>
        <v>5120000</v>
      </c>
      <c r="H88" s="141">
        <f>SUM(H4+H22+H50+H67+H70+H77)</f>
        <v>5169000</v>
      </c>
      <c r="I88" s="179">
        <f t="shared" si="4"/>
        <v>-49000</v>
      </c>
    </row>
    <row r="89" spans="1:9" ht="25.5" customHeight="1">
      <c r="A89" s="180"/>
      <c r="B89" s="180"/>
      <c r="C89" s="180"/>
      <c r="D89" s="181"/>
      <c r="E89" s="182"/>
      <c r="F89" s="180"/>
      <c r="G89" s="183"/>
      <c r="H89" s="184"/>
      <c r="I89" s="185"/>
    </row>
    <row r="90" spans="1:9" ht="25.5" customHeight="1">
      <c r="A90" s="180"/>
      <c r="B90" s="180"/>
      <c r="C90" s="180"/>
      <c r="D90" s="186"/>
      <c r="E90" s="182"/>
      <c r="F90" s="180"/>
      <c r="G90" s="183"/>
      <c r="H90" s="184"/>
      <c r="I90" s="185"/>
    </row>
    <row r="92" spans="1:9">
      <c r="H92" s="189"/>
    </row>
  </sheetData>
  <sheetProtection password="CC3D" sheet="1" objects="1" scenarios="1"/>
  <mergeCells count="10">
    <mergeCell ref="A87:C87"/>
    <mergeCell ref="A88:C88"/>
    <mergeCell ref="A1:I1"/>
    <mergeCell ref="A2:C2"/>
    <mergeCell ref="D2:D3"/>
    <mergeCell ref="E2:E3"/>
    <mergeCell ref="F2:F3"/>
    <mergeCell ref="G2:G3"/>
    <mergeCell ref="H2:H3"/>
    <mergeCell ref="I2:I3"/>
  </mergeCells>
  <phoneticPr fontId="3" type="noConversion"/>
  <pageMargins left="0.15748031496063" right="0.15748031496063" top="0.35433070866141703" bottom="0.31496062992126" header="0.15748031496063" footer="0.15748031496063"/>
  <pageSetup paperSize="9" firstPageNumber="2" orientation="portrait" useFirstPageNumber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3</vt:i4>
      </vt:variant>
    </vt:vector>
  </HeadingPairs>
  <TitlesOfParts>
    <vt:vector size="9" baseType="lpstr">
      <vt:lpstr>2011법인추경수입</vt:lpstr>
      <vt:lpstr>2011법인추경지출</vt:lpstr>
      <vt:lpstr>2012법인예산수입</vt:lpstr>
      <vt:lpstr>2012법인예산지출</vt:lpstr>
      <vt:lpstr>2012교비예산수입</vt:lpstr>
      <vt:lpstr>2012교비예산지출</vt:lpstr>
      <vt:lpstr>'2011법인추경지출'!Print_Titles</vt:lpstr>
      <vt:lpstr>'2012교비예산지출'!Print_Titles</vt:lpstr>
      <vt:lpstr>'2012법인예산지출'!Print_Titles</vt:lpstr>
    </vt:vector>
  </TitlesOfParts>
  <Company>회계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YNTS</dc:creator>
  <cp:lastModifiedBy>user</cp:lastModifiedBy>
  <cp:lastPrinted>2012-02-16T03:55:07Z</cp:lastPrinted>
  <dcterms:created xsi:type="dcterms:W3CDTF">1999-01-27T00:21:07Z</dcterms:created>
  <dcterms:modified xsi:type="dcterms:W3CDTF">2012-02-17T01:52:53Z</dcterms:modified>
</cp:coreProperties>
</file>