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4895" windowHeight="7470" firstSheet="1" activeTab="3"/>
  </bookViews>
  <sheets>
    <sheet name="법인예산총칙" sheetId="36" r:id="rId1"/>
    <sheet name="법인수입세로" sheetId="32" r:id="rId2"/>
    <sheet name="법인지출세로" sheetId="33" r:id="rId3"/>
    <sheet name="교비예산총칙" sheetId="35" r:id="rId4"/>
    <sheet name="교비수입" sheetId="5" r:id="rId5"/>
    <sheet name="교비지출" sheetId="6" r:id="rId6"/>
  </sheets>
  <externalReferences>
    <externalReference r:id="rId7"/>
    <externalReference r:id="rId8"/>
    <externalReference r:id="rId9"/>
  </externalReferences>
  <definedNames>
    <definedName name="_xlnm.Print_Titles" localSheetId="3">교비예산총칙!$1:$1</definedName>
    <definedName name="_xlnm.Print_Titles" localSheetId="5">교비지출!$2:$3</definedName>
    <definedName name="_xlnm.Print_Titles" localSheetId="2">법인지출세로!$A$2:$IV$3</definedName>
  </definedNames>
  <calcPr calcId="125725"/>
</workbook>
</file>

<file path=xl/calcChain.xml><?xml version="1.0" encoding="utf-8"?>
<calcChain xmlns="http://schemas.openxmlformats.org/spreadsheetml/2006/main">
  <c r="D20" i="36"/>
  <c r="B20"/>
  <c r="F20" s="1"/>
  <c r="D19"/>
  <c r="B19"/>
  <c r="F19" s="1"/>
  <c r="B18"/>
  <c r="F18" s="1"/>
  <c r="B17"/>
  <c r="F17" s="1"/>
  <c r="D16"/>
  <c r="B16"/>
  <c r="F16" s="1"/>
  <c r="D15"/>
  <c r="B15"/>
  <c r="F15" s="1"/>
  <c r="D14"/>
  <c r="B14"/>
  <c r="F14" s="1"/>
  <c r="D13"/>
  <c r="D21" s="1"/>
  <c r="B13"/>
  <c r="F13" s="1"/>
  <c r="D9"/>
  <c r="B9"/>
  <c r="F9" s="1"/>
  <c r="D8"/>
  <c r="D10" s="1"/>
  <c r="B8"/>
  <c r="F8" s="1"/>
  <c r="B7"/>
  <c r="B6"/>
  <c r="F6" s="1"/>
  <c r="B5"/>
  <c r="F5" s="1"/>
  <c r="B5" i="35"/>
  <c r="D5"/>
  <c r="F5"/>
  <c r="B6"/>
  <c r="D6"/>
  <c r="F6" s="1"/>
  <c r="B7"/>
  <c r="D7"/>
  <c r="F7" s="1"/>
  <c r="B8"/>
  <c r="D8"/>
  <c r="F8" s="1"/>
  <c r="B9"/>
  <c r="B11" s="1"/>
  <c r="D9"/>
  <c r="B10"/>
  <c r="D10"/>
  <c r="F10"/>
  <c r="D11"/>
  <c r="E6" s="1"/>
  <c r="B14"/>
  <c r="D14"/>
  <c r="F14"/>
  <c r="B15"/>
  <c r="D15"/>
  <c r="F15" s="1"/>
  <c r="B16"/>
  <c r="D16"/>
  <c r="F16"/>
  <c r="B17"/>
  <c r="D17"/>
  <c r="F17" s="1"/>
  <c r="B18"/>
  <c r="B22" s="1"/>
  <c r="C19" s="1"/>
  <c r="D18"/>
  <c r="B19"/>
  <c r="D19"/>
  <c r="F19" s="1"/>
  <c r="B20"/>
  <c r="D20"/>
  <c r="F20"/>
  <c r="B21"/>
  <c r="D21"/>
  <c r="F21" s="1"/>
  <c r="D22"/>
  <c r="E19" s="1"/>
  <c r="C6" l="1"/>
  <c r="F11"/>
  <c r="F18"/>
  <c r="F22"/>
  <c r="F9"/>
  <c r="E20"/>
  <c r="E18"/>
  <c r="C17"/>
  <c r="C15"/>
  <c r="C9"/>
  <c r="C7"/>
  <c r="C5"/>
  <c r="C20"/>
  <c r="C18"/>
  <c r="E17"/>
  <c r="E15"/>
  <c r="E9"/>
  <c r="E7"/>
  <c r="E5"/>
  <c r="E10" i="36"/>
  <c r="E8"/>
  <c r="E6"/>
  <c r="E5"/>
  <c r="E21"/>
  <c r="E19"/>
  <c r="E17"/>
  <c r="E16"/>
  <c r="E14"/>
  <c r="E9"/>
  <c r="E15"/>
  <c r="E20"/>
  <c r="B10"/>
  <c r="C9" s="1"/>
  <c r="E13"/>
  <c r="C20"/>
  <c r="B21"/>
  <c r="C5"/>
  <c r="C6"/>
  <c r="E16" i="35"/>
  <c r="C16"/>
  <c r="E14"/>
  <c r="C14"/>
  <c r="E10"/>
  <c r="C10"/>
  <c r="E8"/>
  <c r="E11" s="1"/>
  <c r="C8"/>
  <c r="C11" s="1"/>
  <c r="E21"/>
  <c r="C21"/>
  <c r="C21" i="36" l="1"/>
  <c r="C19"/>
  <c r="C16"/>
  <c r="C14"/>
  <c r="F21"/>
  <c r="C18"/>
  <c r="C15"/>
  <c r="C13"/>
  <c r="C10"/>
  <c r="C8"/>
  <c r="C7"/>
  <c r="F10"/>
  <c r="C17"/>
  <c r="E22" i="35"/>
  <c r="C22"/>
  <c r="F40" i="33" l="1"/>
  <c r="F39"/>
  <c r="E38"/>
  <c r="D38"/>
  <c r="F38" s="1"/>
  <c r="E37"/>
  <c r="F36"/>
  <c r="D35"/>
  <c r="F35" s="1"/>
  <c r="D34"/>
  <c r="F34" s="1"/>
  <c r="F33"/>
  <c r="E32"/>
  <c r="D32"/>
  <c r="F32" s="1"/>
  <c r="F31"/>
  <c r="E30"/>
  <c r="D30"/>
  <c r="F30" s="1"/>
  <c r="E29"/>
  <c r="D29"/>
  <c r="F29" s="1"/>
  <c r="F28"/>
  <c r="E27"/>
  <c r="E26" s="1"/>
  <c r="D27"/>
  <c r="F27" s="1"/>
  <c r="D26"/>
  <c r="F26" s="1"/>
  <c r="F25"/>
  <c r="F24"/>
  <c r="E23"/>
  <c r="E22" s="1"/>
  <c r="D23"/>
  <c r="F23" s="1"/>
  <c r="D22"/>
  <c r="F22" s="1"/>
  <c r="F21"/>
  <c r="F20"/>
  <c r="F19"/>
  <c r="F18"/>
  <c r="E17"/>
  <c r="D17"/>
  <c r="F17" s="1"/>
  <c r="F16"/>
  <c r="F15"/>
  <c r="F14"/>
  <c r="F13"/>
  <c r="F12"/>
  <c r="E11"/>
  <c r="D11"/>
  <c r="F11" s="1"/>
  <c r="F10"/>
  <c r="F9"/>
  <c r="E8"/>
  <c r="D8"/>
  <c r="F8" s="1"/>
  <c r="D7"/>
  <c r="F7" s="1"/>
  <c r="F6"/>
  <c r="E5"/>
  <c r="D5"/>
  <c r="F5" s="1"/>
  <c r="E4"/>
  <c r="E41" s="1"/>
  <c r="D4"/>
  <c r="F22" i="32"/>
  <c r="F21"/>
  <c r="E20"/>
  <c r="D20"/>
  <c r="F20" s="1"/>
  <c r="E19"/>
  <c r="D19"/>
  <c r="F19" s="1"/>
  <c r="D17"/>
  <c r="D16"/>
  <c r="F15"/>
  <c r="E14"/>
  <c r="D14"/>
  <c r="F14" s="1"/>
  <c r="F13"/>
  <c r="E12"/>
  <c r="D12"/>
  <c r="F12" s="1"/>
  <c r="F11"/>
  <c r="E10"/>
  <c r="D10"/>
  <c r="F10" s="1"/>
  <c r="E9"/>
  <c r="D9"/>
  <c r="F9" s="1"/>
  <c r="F8"/>
  <c r="F7"/>
  <c r="E6"/>
  <c r="D6"/>
  <c r="F6" s="1"/>
  <c r="E5"/>
  <c r="E23" s="1"/>
  <c r="D5"/>
  <c r="F5" s="1"/>
  <c r="G4" i="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E41" i="5"/>
  <c r="G41" s="1"/>
  <c r="D41"/>
  <c r="G5"/>
  <c r="G6"/>
  <c r="G7"/>
  <c r="G8"/>
  <c r="G9"/>
  <c r="G10"/>
  <c r="G11"/>
  <c r="G12"/>
  <c r="G13"/>
  <c r="G14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8"/>
  <c r="G40"/>
  <c r="E54" i="6"/>
  <c r="E50" s="1"/>
  <c r="E85" s="1"/>
  <c r="E65"/>
  <c r="E64" s="1"/>
  <c r="E22"/>
  <c r="E40"/>
  <c r="E68"/>
  <c r="E67" s="1"/>
  <c r="D82"/>
  <c r="D81"/>
  <c r="D75"/>
  <c r="D74" s="1"/>
  <c r="D65"/>
  <c r="D64" s="1"/>
  <c r="D61"/>
  <c r="D54"/>
  <c r="D51"/>
  <c r="D40"/>
  <c r="D30"/>
  <c r="D23"/>
  <c r="D14"/>
  <c r="D5"/>
  <c r="E30" i="5"/>
  <c r="E11"/>
  <c r="D22"/>
  <c r="E35"/>
  <c r="E36"/>
  <c r="D33"/>
  <c r="E31"/>
  <c r="D31"/>
  <c r="D30"/>
  <c r="D27"/>
  <c r="D24"/>
  <c r="D19"/>
  <c r="E16"/>
  <c r="D12"/>
  <c r="D11" s="1"/>
  <c r="D5"/>
  <c r="D9"/>
  <c r="D6"/>
  <c r="D41" i="33" l="1"/>
  <c r="F41" s="1"/>
  <c r="F4"/>
  <c r="D37"/>
  <c r="F37" s="1"/>
  <c r="D23" i="32"/>
  <c r="F23" s="1"/>
  <c r="D50" i="6"/>
  <c r="D22"/>
  <c r="D4"/>
  <c r="D21" i="5"/>
  <c r="D85" i="6" l="1"/>
  <c r="H82" l="1"/>
  <c r="H81" s="1"/>
  <c r="H75"/>
  <c r="H74" s="1"/>
  <c r="H72"/>
  <c r="H68"/>
  <c r="H67" s="1"/>
  <c r="H65"/>
  <c r="H64" s="1"/>
  <c r="H61"/>
  <c r="H54"/>
  <c r="H51"/>
  <c r="H50" s="1"/>
  <c r="H30"/>
  <c r="H23"/>
  <c r="H14"/>
  <c r="H5"/>
  <c r="H36" i="5"/>
  <c r="H35" s="1"/>
  <c r="H33"/>
  <c r="H31"/>
  <c r="H30" s="1"/>
  <c r="H27"/>
  <c r="H24"/>
  <c r="H22"/>
  <c r="H19"/>
  <c r="H16"/>
  <c r="H12"/>
  <c r="H9"/>
  <c r="H6"/>
  <c r="H5" s="1"/>
  <c r="H21" l="1"/>
  <c r="H40" i="6"/>
  <c r="H22" s="1"/>
  <c r="H85" s="1"/>
  <c r="H4"/>
  <c r="H11" i="5"/>
  <c r="I54" i="6"/>
  <c r="I51"/>
  <c r="I30"/>
  <c r="I23"/>
  <c r="I14"/>
  <c r="I24" i="5"/>
  <c r="I9"/>
  <c r="I8"/>
  <c r="I10"/>
  <c r="I13"/>
  <c r="I14"/>
  <c r="I15"/>
  <c r="I17"/>
  <c r="I18"/>
  <c r="I20"/>
  <c r="I22"/>
  <c r="I23"/>
  <c r="I25"/>
  <c r="I26"/>
  <c r="I27"/>
  <c r="I28"/>
  <c r="I29"/>
  <c r="I31"/>
  <c r="I32"/>
  <c r="I33"/>
  <c r="I34"/>
  <c r="I37"/>
  <c r="I38"/>
  <c r="I39"/>
  <c r="I40"/>
  <c r="I6" i="6"/>
  <c r="I7"/>
  <c r="I8"/>
  <c r="I9"/>
  <c r="I10"/>
  <c r="I11"/>
  <c r="I12"/>
  <c r="I13"/>
  <c r="I15"/>
  <c r="I16"/>
  <c r="I17"/>
  <c r="I18"/>
  <c r="I19"/>
  <c r="I20"/>
  <c r="I21"/>
  <c r="I24"/>
  <c r="I25"/>
  <c r="I26"/>
  <c r="I27"/>
  <c r="I28"/>
  <c r="I29"/>
  <c r="I31"/>
  <c r="I32"/>
  <c r="I33"/>
  <c r="I34"/>
  <c r="I35"/>
  <c r="I36"/>
  <c r="I37"/>
  <c r="I38"/>
  <c r="I39"/>
  <c r="I42"/>
  <c r="I43"/>
  <c r="I44"/>
  <c r="I45"/>
  <c r="I46"/>
  <c r="I47"/>
  <c r="I48"/>
  <c r="I49"/>
  <c r="I52"/>
  <c r="I53"/>
  <c r="I55"/>
  <c r="I56"/>
  <c r="I57"/>
  <c r="I58"/>
  <c r="I59"/>
  <c r="I60"/>
  <c r="I61"/>
  <c r="I62"/>
  <c r="I63"/>
  <c r="I66"/>
  <c r="I68"/>
  <c r="I69"/>
  <c r="I70"/>
  <c r="I71"/>
  <c r="I72"/>
  <c r="I73"/>
  <c r="I76"/>
  <c r="I77"/>
  <c r="I78"/>
  <c r="I79"/>
  <c r="I80"/>
  <c r="I82"/>
  <c r="I83"/>
  <c r="I84"/>
  <c r="I64" l="1"/>
  <c r="I75"/>
  <c r="I65"/>
  <c r="I74"/>
  <c r="I35" i="5"/>
  <c r="H41"/>
  <c r="I16"/>
  <c r="I12"/>
  <c r="I19"/>
  <c r="I40" i="6"/>
  <c r="I5"/>
  <c r="I36" i="5"/>
  <c r="I81" i="6"/>
  <c r="I41"/>
  <c r="I50" l="1"/>
  <c r="I4"/>
  <c r="I67"/>
  <c r="I22"/>
  <c r="I30" i="5"/>
  <c r="I21"/>
  <c r="I11"/>
  <c r="G85" i="6"/>
  <c r="I7" i="5" l="1"/>
  <c r="I6" l="1"/>
  <c r="I5" l="1"/>
  <c r="I41" l="1"/>
</calcChain>
</file>

<file path=xl/sharedStrings.xml><?xml version="1.0" encoding="utf-8"?>
<sst xmlns="http://schemas.openxmlformats.org/spreadsheetml/2006/main" count="324" uniqueCount="273">
  <si>
    <t>증감액</t>
  </si>
  <si>
    <t>관</t>
  </si>
  <si>
    <t>항</t>
  </si>
  <si>
    <t>목</t>
  </si>
  <si>
    <t>미사용 전기이월자금</t>
  </si>
  <si>
    <t>자금수입총계</t>
  </si>
  <si>
    <t>직원보수</t>
  </si>
  <si>
    <t>관리운영비</t>
  </si>
  <si>
    <t>시설관리비</t>
  </si>
  <si>
    <t>일반관리비</t>
  </si>
  <si>
    <t>지급수수료</t>
  </si>
  <si>
    <t>운영비</t>
  </si>
  <si>
    <t>예비비</t>
  </si>
  <si>
    <t>미사용 차기이월자금</t>
    <phoneticPr fontId="2" type="noConversion"/>
  </si>
  <si>
    <t>기타고정
부채상환</t>
    <phoneticPr fontId="2" type="noConversion"/>
  </si>
  <si>
    <r>
      <t>1. 수입의 부(</t>
    </r>
    <r>
      <rPr>
        <sz val="11"/>
        <color rgb="FF000000"/>
        <rFont val="굴림체"/>
        <family val="3"/>
        <charset val="129"/>
      </rPr>
      <t>단위: 1,000원)                                    대신대학교</t>
    </r>
    <phoneticPr fontId="2" type="noConversion"/>
  </si>
  <si>
    <t>과               목</t>
    <phoneticPr fontId="2" type="noConversion"/>
  </si>
  <si>
    <t>등록금수입</t>
  </si>
  <si>
    <t>수강료수입</t>
  </si>
  <si>
    <t>단기수강료</t>
  </si>
  <si>
    <t>전입금수입</t>
  </si>
  <si>
    <t>경상비 전입금</t>
  </si>
  <si>
    <t>기부금수입</t>
  </si>
  <si>
    <t>일반기부금</t>
  </si>
  <si>
    <t>지정기부금</t>
  </si>
  <si>
    <t>국고보조금</t>
  </si>
  <si>
    <t>기타보조금</t>
  </si>
  <si>
    <t>교육부대수입</t>
  </si>
  <si>
    <t>입시수수료수입</t>
  </si>
  <si>
    <t>수 험 료</t>
  </si>
  <si>
    <t>증명사용료수입</t>
  </si>
  <si>
    <t>증명료</t>
  </si>
  <si>
    <t>논문심사수입</t>
  </si>
  <si>
    <t>교육외수입</t>
  </si>
  <si>
    <t>예금이자수입</t>
  </si>
  <si>
    <t>잡수입</t>
  </si>
  <si>
    <t>예금이자</t>
    <phoneticPr fontId="2" type="noConversion"/>
  </si>
  <si>
    <t>기타교육 
부대수입</t>
    <phoneticPr fontId="2" type="noConversion"/>
  </si>
  <si>
    <t>기타교육외
수입</t>
    <phoneticPr fontId="2" type="noConversion"/>
  </si>
  <si>
    <t>법정부담금 
전입금</t>
    <phoneticPr fontId="2" type="noConversion"/>
  </si>
  <si>
    <t>보 수</t>
  </si>
  <si>
    <t>교원보수</t>
  </si>
  <si>
    <t>교원급여</t>
  </si>
  <si>
    <t>교원상여금</t>
  </si>
  <si>
    <t>교원법정부담금</t>
  </si>
  <si>
    <t>교원퇴직금</t>
  </si>
  <si>
    <t>조교인건비</t>
  </si>
  <si>
    <t>직원 급여</t>
  </si>
  <si>
    <t>직원 상여금</t>
  </si>
  <si>
    <t>직원법정부담금</t>
  </si>
  <si>
    <t>임시직 인건비</t>
  </si>
  <si>
    <t>직원 퇴직금</t>
  </si>
  <si>
    <t>장비 관리비</t>
  </si>
  <si>
    <t>조경 관리비</t>
  </si>
  <si>
    <t>차량 유지비</t>
  </si>
  <si>
    <t>난방비</t>
  </si>
  <si>
    <t>전기수도료</t>
  </si>
  <si>
    <t>기타운영비</t>
  </si>
  <si>
    <t>연구․학생경비</t>
  </si>
  <si>
    <t>연구비</t>
  </si>
  <si>
    <t>학생경비</t>
  </si>
  <si>
    <t>논문심사료</t>
  </si>
  <si>
    <t>입시관리비</t>
  </si>
  <si>
    <t>입시수당</t>
  </si>
  <si>
    <t>입시경비</t>
  </si>
  <si>
    <t>임차보증금</t>
  </si>
  <si>
    <t>유형고정자산매입지출</t>
  </si>
  <si>
    <t>토지 매입비</t>
  </si>
  <si>
    <t>도서구입비</t>
  </si>
  <si>
    <t>건설가계정</t>
  </si>
  <si>
    <t>투자와기타
자산지출</t>
    <phoneticPr fontId="2" type="noConversion"/>
  </si>
  <si>
    <t>고정자산
매입지출</t>
    <phoneticPr fontId="2" type="noConversion"/>
  </si>
  <si>
    <t>기계기구
매입비</t>
    <phoneticPr fontId="2" type="noConversion"/>
  </si>
  <si>
    <t>집기비품
매입비</t>
    <phoneticPr fontId="2" type="noConversion"/>
  </si>
  <si>
    <t>임대보증금
환급</t>
    <phoneticPr fontId="2" type="noConversion"/>
  </si>
  <si>
    <t>건축물관리비</t>
    <phoneticPr fontId="2" type="noConversion"/>
  </si>
  <si>
    <t>차기이월자금</t>
    <phoneticPr fontId="14" type="noConversion"/>
  </si>
  <si>
    <t>수      입      의      부</t>
    <phoneticPr fontId="14" type="noConversion"/>
  </si>
  <si>
    <t>수입총액</t>
    <phoneticPr fontId="14" type="noConversion"/>
  </si>
  <si>
    <t>관</t>
    <phoneticPr fontId="14" type="noConversion"/>
  </si>
  <si>
    <t>비율(%)</t>
    <phoneticPr fontId="14" type="noConversion"/>
  </si>
  <si>
    <t>지출총액</t>
    <phoneticPr fontId="2" type="noConversion"/>
  </si>
  <si>
    <t xml:space="preserve"> 교육외 수입</t>
    <phoneticPr fontId="14" type="noConversion"/>
  </si>
  <si>
    <t>인건비</t>
    <phoneticPr fontId="14" type="noConversion"/>
  </si>
  <si>
    <t>관리운영비</t>
    <phoneticPr fontId="14" type="noConversion"/>
  </si>
  <si>
    <t>증  감</t>
    <phoneticPr fontId="14" type="noConversion"/>
  </si>
  <si>
    <t>고정부채상환</t>
    <phoneticPr fontId="2" type="noConversion"/>
  </si>
  <si>
    <t>예비비</t>
    <phoneticPr fontId="2" type="noConversion"/>
  </si>
  <si>
    <t xml:space="preserve">지      출      의      부 </t>
    <phoneticPr fontId="14" type="noConversion"/>
  </si>
  <si>
    <t>비  고</t>
    <phoneticPr fontId="2" type="noConversion"/>
  </si>
  <si>
    <t>연구학생경비</t>
    <phoneticPr fontId="14" type="noConversion"/>
  </si>
  <si>
    <t>시설관리,일반관리,운영비</t>
    <phoneticPr fontId="2" type="noConversion"/>
  </si>
  <si>
    <t>임대보증금환급</t>
    <phoneticPr fontId="2" type="noConversion"/>
  </si>
  <si>
    <t>고정자산 매입
지출</t>
    <phoneticPr fontId="2" type="noConversion"/>
  </si>
  <si>
    <t>연구비,장학금,학비감면,
학생경비,입시관리비</t>
    <phoneticPr fontId="2" type="noConversion"/>
  </si>
  <si>
    <t>자금지출총계</t>
    <phoneticPr fontId="2" type="noConversion"/>
  </si>
  <si>
    <t>회의비</t>
    <phoneticPr fontId="2" type="noConversion"/>
  </si>
  <si>
    <t>행사비</t>
    <phoneticPr fontId="2" type="noConversion"/>
  </si>
  <si>
    <t>소모품비</t>
    <phoneticPr fontId="2" type="noConversion"/>
  </si>
  <si>
    <t>업무추진비</t>
    <phoneticPr fontId="2" type="noConversion"/>
  </si>
  <si>
    <t>통신비</t>
    <phoneticPr fontId="2" type="noConversion"/>
  </si>
  <si>
    <t>홍보비</t>
    <phoneticPr fontId="2" type="noConversion"/>
  </si>
  <si>
    <t>학비감면</t>
    <phoneticPr fontId="2" type="noConversion"/>
  </si>
  <si>
    <t>교원제수당</t>
    <phoneticPr fontId="2" type="noConversion"/>
  </si>
  <si>
    <t>연구관리비</t>
    <phoneticPr fontId="2" type="noConversion"/>
  </si>
  <si>
    <t>시간강의료</t>
    <phoneticPr fontId="2" type="noConversion"/>
  </si>
  <si>
    <t>실험실습비</t>
    <phoneticPr fontId="2" type="noConversion"/>
  </si>
  <si>
    <t>보험료</t>
    <phoneticPr fontId="2" type="noConversion"/>
  </si>
  <si>
    <t>인쇄출판비</t>
    <phoneticPr fontId="2" type="noConversion"/>
  </si>
  <si>
    <t>2010예산액</t>
    <phoneticPr fontId="14" type="noConversion"/>
  </si>
  <si>
    <t>전기이월자금</t>
    <phoneticPr fontId="14" type="noConversion"/>
  </si>
  <si>
    <t>기타자산지출</t>
    <phoneticPr fontId="2" type="noConversion"/>
  </si>
  <si>
    <t>수업료</t>
    <phoneticPr fontId="2" type="noConversion"/>
  </si>
  <si>
    <t>특별강의료</t>
    <phoneticPr fontId="2" type="noConversion"/>
  </si>
  <si>
    <r>
      <t>2. 지출의 부(</t>
    </r>
    <r>
      <rPr>
        <sz val="11"/>
        <color rgb="FF000000"/>
        <rFont val="굴림체"/>
        <family val="3"/>
        <charset val="129"/>
      </rPr>
      <t>단위: 1,000원)                                        대신대학교</t>
    </r>
    <phoneticPr fontId="2" type="noConversion"/>
  </si>
  <si>
    <t>2009 
추경예산</t>
    <phoneticPr fontId="2" type="noConversion"/>
  </si>
  <si>
    <t>2009
추경예산액</t>
    <phoneticPr fontId="14" type="noConversion"/>
  </si>
  <si>
    <t>교원인건비,직원인건비,
시간강의료,법정부담금</t>
    <phoneticPr fontId="2" type="noConversion"/>
  </si>
  <si>
    <r>
      <rPr>
        <b/>
        <sz val="16"/>
        <color theme="1"/>
        <rFont val="맑은 고딕"/>
        <family val="3"/>
        <charset val="129"/>
        <scheme val="minor"/>
      </rPr>
      <t>2010학년도 학교비회계  자금예산서</t>
    </r>
    <r>
      <rPr>
        <sz val="16"/>
        <color theme="1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(기간: 2010.3.1 - 2011.2.28)</t>
    </r>
    <phoneticPr fontId="2" type="noConversion"/>
  </si>
  <si>
    <t>투자와 기타자산
지출(기금적립)</t>
    <phoneticPr fontId="2" type="noConversion"/>
  </si>
  <si>
    <t>건축기금,장학기금,기타기금 적립금</t>
    <phoneticPr fontId="2" type="noConversion"/>
  </si>
  <si>
    <t>토지,건설가계정,집기비품,기계기구,
도서구입비</t>
    <phoneticPr fontId="2" type="noConversion"/>
  </si>
  <si>
    <t>임의기금
인출수입</t>
    <phoneticPr fontId="2" type="noConversion"/>
  </si>
  <si>
    <t>2010
등록금회계</t>
    <phoneticPr fontId="2" type="noConversion"/>
  </si>
  <si>
    <t>2010
기금회계</t>
    <phoneticPr fontId="2" type="noConversion"/>
  </si>
  <si>
    <t>제거</t>
    <phoneticPr fontId="2" type="noConversion"/>
  </si>
  <si>
    <t>2010
등록금회계</t>
    <phoneticPr fontId="2" type="noConversion"/>
  </si>
  <si>
    <t>2010
기금회계</t>
    <phoneticPr fontId="2" type="noConversion"/>
  </si>
  <si>
    <t>내부거래</t>
    <phoneticPr fontId="2" type="noConversion"/>
  </si>
  <si>
    <t>임의건축
기금인출</t>
    <phoneticPr fontId="2" type="noConversion"/>
  </si>
  <si>
    <t>임의장학
기금인출</t>
    <phoneticPr fontId="2" type="noConversion"/>
  </si>
  <si>
    <t>임의기타
기금인출</t>
    <phoneticPr fontId="2" type="noConversion"/>
  </si>
  <si>
    <t>기타교육
부대수입</t>
    <phoneticPr fontId="2" type="noConversion"/>
  </si>
  <si>
    <t>전입및
기부금수입</t>
    <phoneticPr fontId="2" type="noConversion"/>
  </si>
  <si>
    <t>투자와기타
자산 수입</t>
    <phoneticPr fontId="2" type="noConversion"/>
  </si>
  <si>
    <t>대여료 및 
사용료</t>
    <phoneticPr fontId="2" type="noConversion"/>
  </si>
  <si>
    <t>입학금</t>
    <phoneticPr fontId="2" type="noConversion"/>
  </si>
  <si>
    <t>2009 
추경예산</t>
    <phoneticPr fontId="2" type="noConversion"/>
  </si>
  <si>
    <t>특별회계
 전입금</t>
    <phoneticPr fontId="2" type="noConversion"/>
  </si>
  <si>
    <t>2010
본예산</t>
    <phoneticPr fontId="2" type="noConversion"/>
  </si>
  <si>
    <t>내부거래
제거</t>
    <phoneticPr fontId="2" type="noConversion"/>
  </si>
  <si>
    <t>임의기금
적립지출</t>
    <phoneticPr fontId="2" type="noConversion"/>
  </si>
  <si>
    <t>임의건축
기금적립</t>
    <phoneticPr fontId="2" type="noConversion"/>
  </si>
  <si>
    <t>임의장학
기금적립</t>
    <phoneticPr fontId="2" type="noConversion"/>
  </si>
  <si>
    <t>임의기타
기금적립</t>
    <phoneticPr fontId="2" type="noConversion"/>
  </si>
  <si>
    <t>고정부채
상환</t>
    <phoneticPr fontId="2" type="noConversion"/>
  </si>
  <si>
    <t>2010 
본예산</t>
    <phoneticPr fontId="2" type="noConversion"/>
  </si>
  <si>
    <t>2010학년도 법인일반업무회계  자금예산서
(기간: 2010.3.1 - 2011.2.28)</t>
    <phoneticPr fontId="41" type="noConversion"/>
  </si>
  <si>
    <r>
      <t>1. 수입의 부(</t>
    </r>
    <r>
      <rPr>
        <sz val="11"/>
        <color indexed="8"/>
        <rFont val="굴림체"/>
        <family val="3"/>
        <charset val="129"/>
      </rPr>
      <t>단위: 1,000원)                                      학교법인 대구신학원</t>
    </r>
    <phoneticPr fontId="41" type="noConversion"/>
  </si>
  <si>
    <t>과 목</t>
  </si>
  <si>
    <t>2010 예산</t>
    <phoneticPr fontId="41" type="noConversion"/>
  </si>
  <si>
    <t>2009 
추경예산</t>
    <phoneticPr fontId="41" type="noConversion"/>
  </si>
  <si>
    <t>비 고</t>
    <phoneticPr fontId="41" type="noConversion"/>
  </si>
  <si>
    <t>전입 및 
기부금수입</t>
    <phoneticPr fontId="41" type="noConversion"/>
  </si>
  <si>
    <t>기 부 금</t>
    <phoneticPr fontId="41" type="noConversion"/>
  </si>
  <si>
    <t>일반기부금
수입</t>
    <phoneticPr fontId="41" type="noConversion"/>
  </si>
  <si>
    <t>교회,노회,이사</t>
    <phoneticPr fontId="41" type="noConversion"/>
  </si>
  <si>
    <t>지정기부금
수입</t>
    <phoneticPr fontId="41" type="noConversion"/>
  </si>
  <si>
    <t>발전기금,장학기금</t>
    <phoneticPr fontId="41" type="noConversion"/>
  </si>
  <si>
    <t>교육외수입</t>
    <phoneticPr fontId="14" type="noConversion"/>
  </si>
  <si>
    <t>예금이자 
수입</t>
    <phoneticPr fontId="41" type="noConversion"/>
  </si>
  <si>
    <t>예금이자</t>
  </si>
  <si>
    <t>기타교육외
수입</t>
    <phoneticPr fontId="14" type="noConversion"/>
  </si>
  <si>
    <t>잡 수 입</t>
    <phoneticPr fontId="41" type="noConversion"/>
  </si>
  <si>
    <t>수익재산 
수입</t>
    <phoneticPr fontId="41" type="noConversion"/>
  </si>
  <si>
    <t>임대료 수입</t>
  </si>
  <si>
    <t>성암교회 월임대료,
토지임대료</t>
    <phoneticPr fontId="41" type="noConversion"/>
  </si>
  <si>
    <t>투자와 기타
자산 수입</t>
    <phoneticPr fontId="14" type="noConversion"/>
  </si>
  <si>
    <t>특정기금
인출수입</t>
    <phoneticPr fontId="14" type="noConversion"/>
  </si>
  <si>
    <t>기타기금인출</t>
    <phoneticPr fontId="14" type="noConversion"/>
  </si>
  <si>
    <t>토지매입에 대한 인출금</t>
    <phoneticPr fontId="14" type="noConversion"/>
  </si>
  <si>
    <t>고정부채입금</t>
    <phoneticPr fontId="41" type="noConversion"/>
  </si>
  <si>
    <t>기타고정
부채</t>
    <phoneticPr fontId="41" type="noConversion"/>
  </si>
  <si>
    <t>임대보증금
수입</t>
    <phoneticPr fontId="41" type="noConversion"/>
  </si>
  <si>
    <r>
      <t>2. 지출의 부(</t>
    </r>
    <r>
      <rPr>
        <sz val="11"/>
        <color indexed="8"/>
        <rFont val="굴림체"/>
        <family val="3"/>
        <charset val="129"/>
      </rPr>
      <t>단위: 1,000원)                                   학교법인 대구신학원</t>
    </r>
    <phoneticPr fontId="41" type="noConversion"/>
  </si>
  <si>
    <t>2009
 추경예산</t>
    <phoneticPr fontId="41" type="noConversion"/>
  </si>
  <si>
    <t>보수</t>
  </si>
  <si>
    <t>직원급여</t>
  </si>
  <si>
    <t>건축물관리비</t>
  </si>
  <si>
    <t>건물수선비등</t>
  </si>
  <si>
    <t>보험료</t>
  </si>
  <si>
    <t>신원보증보험료</t>
    <phoneticPr fontId="41" type="noConversion"/>
  </si>
  <si>
    <t>여비교통비</t>
  </si>
  <si>
    <t>업무시,내빈</t>
  </si>
  <si>
    <t>소모품비</t>
  </si>
  <si>
    <t>집기류,전산용품,사무용품</t>
    <phoneticPr fontId="14" type="noConversion"/>
  </si>
  <si>
    <t>통신비</t>
  </si>
  <si>
    <t>우편발송</t>
  </si>
  <si>
    <t>제세공과</t>
  </si>
  <si>
    <t>부가가치세, 재산세,
협회비</t>
    <phoneticPr fontId="41" type="noConversion"/>
  </si>
  <si>
    <t>각종 수수료</t>
    <phoneticPr fontId="41" type="noConversion"/>
  </si>
  <si>
    <t>교육훈련비</t>
  </si>
  <si>
    <t>일반용역비</t>
  </si>
  <si>
    <t>감정평가, 소송비,
감사결비</t>
    <phoneticPr fontId="41" type="noConversion"/>
  </si>
  <si>
    <t>업무추진비</t>
  </si>
  <si>
    <t>경조사비, 화환,
업무성</t>
    <phoneticPr fontId="41" type="noConversion"/>
  </si>
  <si>
    <t>회의비</t>
  </si>
  <si>
    <t>이사회, 기타회의</t>
    <phoneticPr fontId="41" type="noConversion"/>
  </si>
  <si>
    <t>전출금</t>
  </si>
  <si>
    <t>경상비 전출금</t>
  </si>
  <si>
    <t>학교전출금</t>
    <phoneticPr fontId="41" type="noConversion"/>
  </si>
  <si>
    <t>법정부담금 
전출금</t>
    <phoneticPr fontId="41" type="noConversion"/>
  </si>
  <si>
    <t>연금,보험료법정부담</t>
    <phoneticPr fontId="41" type="noConversion"/>
  </si>
  <si>
    <t>투자와 
기타자산지출</t>
    <phoneticPr fontId="41" type="noConversion"/>
  </si>
  <si>
    <t>투자자산지출</t>
  </si>
  <si>
    <t>수익용정기
예금 적립</t>
    <phoneticPr fontId="41" type="noConversion"/>
  </si>
  <si>
    <t>임의기금적립</t>
    <phoneticPr fontId="14" type="noConversion"/>
  </si>
  <si>
    <t>임의기타
기금적립</t>
    <phoneticPr fontId="14" type="noConversion"/>
  </si>
  <si>
    <t>고정자산
매입지출</t>
    <phoneticPr fontId="14" type="noConversion"/>
  </si>
  <si>
    <t>유형고정
자산매입지출</t>
    <phoneticPr fontId="14" type="noConversion"/>
  </si>
  <si>
    <t>토지매입비</t>
    <phoneticPr fontId="14" type="noConversion"/>
  </si>
  <si>
    <t>고정부채
상환</t>
    <phoneticPr fontId="41" type="noConversion"/>
  </si>
  <si>
    <t>기타고정
부채상환</t>
    <phoneticPr fontId="41" type="noConversion"/>
  </si>
  <si>
    <t>임대보증금 
환 급</t>
    <phoneticPr fontId="41" type="noConversion"/>
  </si>
  <si>
    <t>미사용 차기이월자금</t>
    <phoneticPr fontId="41" type="noConversion"/>
  </si>
  <si>
    <t>자금지출총계</t>
    <phoneticPr fontId="41" type="noConversion"/>
  </si>
  <si>
    <t>2010예산액</t>
    <phoneticPr fontId="14" type="noConversion"/>
  </si>
  <si>
    <t>관</t>
    <phoneticPr fontId="14" type="noConversion"/>
  </si>
  <si>
    <t xml:space="preserve">지      출      의      부 </t>
    <phoneticPr fontId="14" type="noConversion"/>
  </si>
  <si>
    <t>수입총액</t>
    <phoneticPr fontId="14" type="noConversion"/>
  </si>
  <si>
    <t>전기이월자금</t>
    <phoneticPr fontId="2" type="noConversion"/>
  </si>
  <si>
    <t>기금인출수입</t>
    <phoneticPr fontId="2" type="noConversion"/>
  </si>
  <si>
    <t>투자와기타
자산수입</t>
    <phoneticPr fontId="2" type="noConversion"/>
  </si>
  <si>
    <t>예금이자,잡수입</t>
    <phoneticPr fontId="2" type="noConversion"/>
  </si>
  <si>
    <t xml:space="preserve"> 교육외 수입</t>
    <phoneticPr fontId="14" type="noConversion"/>
  </si>
  <si>
    <t>입시수험료,증명료,
대여사용료,논문심사료</t>
    <phoneticPr fontId="2" type="noConversion"/>
  </si>
  <si>
    <t>교육부대수입</t>
    <phoneticPr fontId="2" type="noConversion"/>
  </si>
  <si>
    <t>전입금,기부금,국고보조금</t>
    <phoneticPr fontId="2" type="noConversion"/>
  </si>
  <si>
    <t xml:space="preserve">  전입금
 및 기부금수입</t>
    <phoneticPr fontId="14" type="noConversion"/>
  </si>
  <si>
    <t>입학금,수업료,단기수강료</t>
    <phoneticPr fontId="2" type="noConversion"/>
  </si>
  <si>
    <t>등록금수입</t>
    <phoneticPr fontId="2" type="noConversion"/>
  </si>
  <si>
    <t>비 고</t>
    <phoneticPr fontId="2" type="noConversion"/>
  </si>
  <si>
    <t>증  감</t>
    <phoneticPr fontId="14" type="noConversion"/>
  </si>
  <si>
    <t>비율(%)</t>
    <phoneticPr fontId="14" type="noConversion"/>
  </si>
  <si>
    <t>2009
추경예산액</t>
    <phoneticPr fontId="14" type="noConversion"/>
  </si>
  <si>
    <t>수      입      의      부</t>
    <phoneticPr fontId="14" type="noConversion"/>
  </si>
  <si>
    <t>단위: 천원</t>
    <phoneticPr fontId="2" type="noConversion"/>
  </si>
  <si>
    <t>(등록금 회계:4,900,000,000원   기금회계:170,000,000원)</t>
    <phoneticPr fontId="2" type="noConversion"/>
  </si>
  <si>
    <t>2010 학교비 예산 총칙</t>
    <phoneticPr fontId="2" type="noConversion"/>
  </si>
  <si>
    <t xml:space="preserve"> *2010회계연도 교비회계 자금예산 총액 수입.지출 각 5,070,000,000원으로 한다.</t>
    <phoneticPr fontId="14" type="noConversion"/>
  </si>
  <si>
    <t>단위:1,000원</t>
    <phoneticPr fontId="14" type="noConversion"/>
  </si>
  <si>
    <t xml:space="preserve">  기부금수입</t>
    <phoneticPr fontId="14" type="noConversion"/>
  </si>
  <si>
    <t>일반,발전기금</t>
    <phoneticPr fontId="14" type="noConversion"/>
  </si>
  <si>
    <t>예금이자,임대료수입</t>
    <phoneticPr fontId="41" type="noConversion"/>
  </si>
  <si>
    <t>기타기금 인출수입</t>
    <phoneticPr fontId="14" type="noConversion"/>
  </si>
  <si>
    <t xml:space="preserve"> 고정부채입금</t>
    <phoneticPr fontId="14" type="noConversion"/>
  </si>
  <si>
    <t>임대보증금수입</t>
    <phoneticPr fontId="41" type="noConversion"/>
  </si>
  <si>
    <t>비  고</t>
    <phoneticPr fontId="41" type="noConversion"/>
  </si>
  <si>
    <t>전출금</t>
    <phoneticPr fontId="14" type="noConversion"/>
  </si>
  <si>
    <t>학교전출</t>
    <phoneticPr fontId="41" type="noConversion"/>
  </si>
  <si>
    <t>예비비</t>
    <phoneticPr fontId="41" type="noConversion"/>
  </si>
  <si>
    <t>투자와 기타자산지출
(기금 적립)</t>
    <phoneticPr fontId="41" type="noConversion"/>
  </si>
  <si>
    <t>기타기금 적립금</t>
    <phoneticPr fontId="41" type="noConversion"/>
  </si>
  <si>
    <t>고정자산 매입지출</t>
    <phoneticPr fontId="14" type="noConversion"/>
  </si>
  <si>
    <t>고정부채상환</t>
    <phoneticPr fontId="41" type="noConversion"/>
  </si>
  <si>
    <t>임대보증금</t>
    <phoneticPr fontId="41" type="noConversion"/>
  </si>
  <si>
    <t>지출총액</t>
    <phoneticPr fontId="41" type="noConversion"/>
  </si>
  <si>
    <t>* 2010회계연도 법인회계 자금예산 총액 수입.지출 각 2,000,000,000원으로 한다.</t>
    <phoneticPr fontId="14" type="noConversion"/>
  </si>
  <si>
    <t>2010 법인 예산 총칙</t>
    <phoneticPr fontId="41" type="noConversion"/>
  </si>
  <si>
    <t>투자와기타자산
수입(기금인출수입)</t>
    <phoneticPr fontId="14" type="noConversion"/>
  </si>
  <si>
    <t>기타학생경비</t>
    <phoneticPr fontId="2" type="noConversion"/>
  </si>
  <si>
    <t>학생 지원비</t>
    <phoneticPr fontId="2" type="noConversion"/>
  </si>
  <si>
    <t>장학금</t>
    <phoneticPr fontId="2" type="noConversion"/>
  </si>
  <si>
    <t>선교비</t>
    <phoneticPr fontId="2" type="noConversion"/>
  </si>
  <si>
    <t>일반용역비</t>
    <phoneticPr fontId="2" type="noConversion"/>
  </si>
  <si>
    <t>교육훈련비</t>
    <phoneticPr fontId="2" type="noConversion"/>
  </si>
  <si>
    <t>복리후생비</t>
    <phoneticPr fontId="2" type="noConversion"/>
  </si>
  <si>
    <t>제세공과금</t>
    <phoneticPr fontId="2" type="noConversion"/>
  </si>
  <si>
    <t>여비 교통비</t>
    <phoneticPr fontId="2" type="noConversion"/>
  </si>
  <si>
    <t>기타시설
관리비</t>
    <phoneticPr fontId="2" type="noConversion"/>
  </si>
  <si>
    <t>시설 용역비</t>
    <phoneticPr fontId="2" type="noConversion"/>
  </si>
  <si>
    <t>노임</t>
    <phoneticPr fontId="2" type="noConversion"/>
  </si>
  <si>
    <t>직원 제수당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</si>
</sst>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 "/>
    <numFmt numFmtId="177" formatCode="0_);[Red]\(0\)"/>
    <numFmt numFmtId="178" formatCode="0.0%"/>
  </numFmts>
  <fonts count="4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sz val="8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8"/>
      <color rgb="FF000000"/>
      <name val="굴림체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rgb="FF000000"/>
      <name val="한양신명조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0"/>
      <color rgb="FF000000"/>
      <name val="한양신명조"/>
      <family val="3"/>
      <charset val="129"/>
    </font>
    <font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8"/>
      <name val="굴림"/>
      <family val="3"/>
      <charset val="129"/>
    </font>
    <font>
      <b/>
      <u/>
      <sz val="18"/>
      <name val="굴림"/>
      <family val="3"/>
      <charset val="129"/>
    </font>
    <font>
      <b/>
      <sz val="12"/>
      <name val="굴림"/>
      <family val="3"/>
      <charset val="129"/>
    </font>
    <font>
      <b/>
      <sz val="14"/>
      <name val="굴림체"/>
      <family val="3"/>
      <charset val="129"/>
    </font>
    <font>
      <sz val="12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1"/>
      <name val="돋움"/>
      <family val="3"/>
      <charset val="129"/>
    </font>
    <font>
      <b/>
      <sz val="10"/>
      <color theme="1"/>
      <name val="굴림체"/>
      <family val="3"/>
      <charset val="129"/>
    </font>
    <font>
      <b/>
      <sz val="11"/>
      <name val="굴림"/>
      <family val="3"/>
      <charset val="129"/>
    </font>
    <font>
      <b/>
      <sz val="10"/>
      <name val="굴림체"/>
      <family val="3"/>
      <charset val="129"/>
    </font>
    <font>
      <b/>
      <sz val="10"/>
      <name val="굴림"/>
      <family val="3"/>
      <charset val="129"/>
    </font>
    <font>
      <b/>
      <sz val="10"/>
      <color theme="1"/>
      <name val="맑은 고딕"/>
      <family val="2"/>
      <charset val="129"/>
      <scheme val="minor"/>
    </font>
    <font>
      <sz val="18"/>
      <name val="굴림"/>
      <family val="3"/>
      <charset val="129"/>
    </font>
    <font>
      <sz val="8"/>
      <color theme="1"/>
      <name val="굴림체"/>
      <family val="3"/>
      <charset val="129"/>
    </font>
    <font>
      <sz val="12"/>
      <name val="굴림"/>
      <family val="3"/>
      <charset val="129"/>
    </font>
    <font>
      <sz val="14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indexed="8"/>
      <name val="굴림체"/>
      <family val="3"/>
      <charset val="129"/>
    </font>
    <font>
      <sz val="10"/>
      <color rgb="FF000000"/>
      <name val="바탕"/>
      <family val="1"/>
      <charset val="129"/>
    </font>
    <font>
      <sz val="11"/>
      <color rgb="FF000000"/>
      <name val="바탕"/>
      <family val="1"/>
      <charset val="129"/>
    </font>
    <font>
      <b/>
      <u/>
      <sz val="20"/>
      <name val="굴림"/>
      <family val="3"/>
      <charset val="129"/>
    </font>
    <font>
      <b/>
      <u val="double"/>
      <sz val="18"/>
      <name val="굴림"/>
      <family val="3"/>
      <charset val="129"/>
    </font>
    <font>
      <b/>
      <sz val="14"/>
      <name val="굴림"/>
      <family val="3"/>
      <charset val="129"/>
    </font>
    <font>
      <sz val="9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1" fillId="0" borderId="0"/>
    <xf numFmtId="41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290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justify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41" fontId="6" fillId="0" borderId="2" xfId="2" applyFont="1" applyBorder="1" applyAlignment="1">
      <alignment horizontal="right" vertical="center" wrapText="1"/>
    </xf>
    <xf numFmtId="177" fontId="6" fillId="0" borderId="2" xfId="2" applyNumberFormat="1" applyFont="1" applyBorder="1" applyAlignment="1">
      <alignment horizontal="right" vertical="center" wrapText="1"/>
    </xf>
    <xf numFmtId="177" fontId="13" fillId="0" borderId="2" xfId="2" applyNumberFormat="1" applyFont="1" applyBorder="1" applyAlignment="1">
      <alignment horizontal="right" vertical="center" wrapText="1"/>
    </xf>
    <xf numFmtId="41" fontId="13" fillId="0" borderId="2" xfId="2" applyFont="1" applyBorder="1" applyAlignment="1">
      <alignment horizontal="right" vertical="center" wrapText="1"/>
    </xf>
    <xf numFmtId="41" fontId="3" fillId="0" borderId="3" xfId="2" applyFont="1" applyBorder="1" applyAlignment="1">
      <alignment horizontal="right" vertical="center" wrapText="1"/>
    </xf>
    <xf numFmtId="41" fontId="3" fillId="0" borderId="10" xfId="2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41" fontId="16" fillId="0" borderId="2" xfId="2" applyFont="1" applyBorder="1" applyAlignment="1">
      <alignment horizontal="right" vertical="center" wrapText="1"/>
    </xf>
    <xf numFmtId="41" fontId="3" fillId="0" borderId="2" xfId="2" applyFont="1" applyBorder="1" applyAlignment="1">
      <alignment horizontal="right" vertical="center" wrapText="1"/>
    </xf>
    <xf numFmtId="177" fontId="3" fillId="0" borderId="2" xfId="2" applyNumberFormat="1" applyFont="1" applyBorder="1" applyAlignment="1">
      <alignment horizontal="right" vertical="center" wrapText="1"/>
    </xf>
    <xf numFmtId="41" fontId="20" fillId="0" borderId="0" xfId="2" applyFont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 wrapText="1"/>
    </xf>
    <xf numFmtId="0" fontId="20" fillId="0" borderId="0" xfId="0" applyFont="1">
      <alignment vertical="center"/>
    </xf>
    <xf numFmtId="0" fontId="4" fillId="0" borderId="8" xfId="0" applyFont="1" applyBorder="1" applyAlignment="1">
      <alignment horizontal="center" vertical="center" wrapText="1"/>
    </xf>
    <xf numFmtId="176" fontId="22" fillId="0" borderId="18" xfId="0" applyNumberFormat="1" applyFont="1" applyBorder="1" applyAlignment="1">
      <alignment vertical="center"/>
    </xf>
    <xf numFmtId="176" fontId="22" fillId="0" borderId="19" xfId="0" applyNumberFormat="1" applyFont="1" applyBorder="1" applyAlignment="1">
      <alignment vertical="center"/>
    </xf>
    <xf numFmtId="0" fontId="24" fillId="0" borderId="24" xfId="0" applyFont="1" applyBorder="1" applyAlignment="1">
      <alignment horizontal="center"/>
    </xf>
    <xf numFmtId="0" fontId="11" fillId="0" borderId="22" xfId="0" applyFont="1" applyBorder="1">
      <alignment vertical="center"/>
    </xf>
    <xf numFmtId="0" fontId="12" fillId="0" borderId="22" xfId="0" applyFont="1" applyBorder="1">
      <alignment vertical="center"/>
    </xf>
    <xf numFmtId="0" fontId="23" fillId="0" borderId="22" xfId="0" applyFont="1" applyBorder="1">
      <alignment vertical="center"/>
    </xf>
    <xf numFmtId="0" fontId="23" fillId="0" borderId="21" xfId="0" applyFont="1" applyBorder="1">
      <alignment vertical="center"/>
    </xf>
    <xf numFmtId="176" fontId="29" fillId="0" borderId="28" xfId="0" applyNumberFormat="1" applyFont="1" applyBorder="1" applyAlignment="1">
      <alignment vertical="center"/>
    </xf>
    <xf numFmtId="0" fontId="21" fillId="0" borderId="22" xfId="0" applyFont="1" applyBorder="1">
      <alignment vertical="center"/>
    </xf>
    <xf numFmtId="176" fontId="29" fillId="0" borderId="20" xfId="0" applyNumberFormat="1" applyFont="1" applyBorder="1" applyAlignment="1">
      <alignment vertical="center"/>
    </xf>
    <xf numFmtId="0" fontId="21" fillId="0" borderId="21" xfId="0" applyFont="1" applyBorder="1">
      <alignment vertical="center"/>
    </xf>
    <xf numFmtId="41" fontId="29" fillId="0" borderId="28" xfId="0" applyNumberFormat="1" applyFont="1" applyBorder="1" applyAlignment="1">
      <alignment horizontal="center" vertical="center"/>
    </xf>
    <xf numFmtId="178" fontId="29" fillId="0" borderId="18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178" fontId="20" fillId="0" borderId="19" xfId="0" applyNumberFormat="1" applyFont="1" applyBorder="1" applyAlignment="1">
      <alignment horizontal="center" vertical="center"/>
    </xf>
    <xf numFmtId="178" fontId="29" fillId="0" borderId="18" xfId="1" applyNumberFormat="1" applyFont="1" applyBorder="1" applyAlignment="1">
      <alignment horizontal="center" vertical="center"/>
    </xf>
    <xf numFmtId="178" fontId="29" fillId="0" borderId="19" xfId="1" applyNumberFormat="1" applyFont="1" applyBorder="1" applyAlignment="1">
      <alignment horizontal="center" vertical="center"/>
    </xf>
    <xf numFmtId="178" fontId="22" fillId="0" borderId="18" xfId="1" applyNumberFormat="1" applyFont="1" applyBorder="1" applyAlignment="1">
      <alignment vertical="center"/>
    </xf>
    <xf numFmtId="178" fontId="22" fillId="0" borderId="19" xfId="1" applyNumberFormat="1" applyFont="1" applyBorder="1" applyAlignment="1">
      <alignment vertical="center"/>
    </xf>
    <xf numFmtId="0" fontId="12" fillId="0" borderId="22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177" fontId="3" fillId="0" borderId="3" xfId="2" applyNumberFormat="1" applyFont="1" applyBorder="1" applyAlignment="1">
      <alignment horizontal="right" vertical="center" wrapText="1"/>
    </xf>
    <xf numFmtId="0" fontId="31" fillId="0" borderId="0" xfId="3" applyAlignment="1">
      <alignment vertical="center"/>
    </xf>
    <xf numFmtId="0" fontId="31" fillId="0" borderId="0" xfId="3"/>
    <xf numFmtId="41" fontId="20" fillId="0" borderId="0" xfId="0" applyNumberFormat="1" applyFont="1">
      <alignment vertical="center"/>
    </xf>
    <xf numFmtId="0" fontId="23" fillId="0" borderId="0" xfId="0" applyFont="1">
      <alignment vertical="center"/>
    </xf>
    <xf numFmtId="0" fontId="33" fillId="0" borderId="24" xfId="0" applyFont="1" applyBorder="1" applyAlignment="1">
      <alignment horizontal="center"/>
    </xf>
    <xf numFmtId="3" fontId="30" fillId="0" borderId="18" xfId="0" applyNumberFormat="1" applyFont="1" applyBorder="1" applyAlignment="1">
      <alignment horizontal="center" vertical="center"/>
    </xf>
    <xf numFmtId="41" fontId="30" fillId="0" borderId="18" xfId="0" applyNumberFormat="1" applyFont="1" applyBorder="1" applyAlignment="1">
      <alignment vertical="center"/>
    </xf>
    <xf numFmtId="176" fontId="30" fillId="0" borderId="18" xfId="0" applyNumberFormat="1" applyFont="1" applyBorder="1" applyAlignment="1">
      <alignment vertical="center"/>
    </xf>
    <xf numFmtId="176" fontId="30" fillId="0" borderId="19" xfId="0" applyNumberFormat="1" applyFont="1" applyBorder="1" applyAlignment="1">
      <alignment vertical="center"/>
    </xf>
    <xf numFmtId="0" fontId="0" fillId="0" borderId="0" xfId="0" applyFont="1">
      <alignment vertical="center"/>
    </xf>
    <xf numFmtId="41" fontId="15" fillId="0" borderId="18" xfId="0" applyNumberFormat="1" applyFont="1" applyBorder="1" applyAlignment="1">
      <alignment vertical="center"/>
    </xf>
    <xf numFmtId="41" fontId="15" fillId="3" borderId="18" xfId="0" applyNumberFormat="1" applyFont="1" applyFill="1" applyBorder="1" applyAlignment="1">
      <alignment vertical="center"/>
    </xf>
    <xf numFmtId="177" fontId="15" fillId="3" borderId="18" xfId="0" applyNumberFormat="1" applyFont="1" applyFill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41" fontId="0" fillId="0" borderId="19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41" fontId="3" fillId="0" borderId="0" xfId="2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176" fontId="6" fillId="0" borderId="2" xfId="2" applyNumberFormat="1" applyFont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30" fillId="4" borderId="23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1" fontId="34" fillId="0" borderId="18" xfId="0" applyNumberFormat="1" applyFont="1" applyBorder="1" applyAlignment="1">
      <alignment horizontal="center" vertical="center"/>
    </xf>
    <xf numFmtId="176" fontId="34" fillId="0" borderId="18" xfId="0" applyNumberFormat="1" applyFont="1" applyBorder="1" applyAlignment="1">
      <alignment vertical="center"/>
    </xf>
    <xf numFmtId="176" fontId="34" fillId="0" borderId="19" xfId="0" applyNumberFormat="1" applyFont="1" applyBorder="1" applyAlignment="1">
      <alignment vertical="center"/>
    </xf>
    <xf numFmtId="41" fontId="35" fillId="0" borderId="18" xfId="2" applyFont="1" applyBorder="1" applyAlignment="1">
      <alignment vertical="center"/>
    </xf>
    <xf numFmtId="41" fontId="35" fillId="3" borderId="18" xfId="2" applyFont="1" applyFill="1" applyBorder="1" applyAlignment="1">
      <alignment vertical="center"/>
    </xf>
    <xf numFmtId="41" fontId="36" fillId="0" borderId="19" xfId="0" applyNumberFormat="1" applyFont="1" applyBorder="1" applyAlignment="1">
      <alignment vertical="center"/>
    </xf>
    <xf numFmtId="0" fontId="37" fillId="0" borderId="24" xfId="0" applyFont="1" applyBorder="1" applyAlignment="1">
      <alignment horizontal="center"/>
    </xf>
    <xf numFmtId="0" fontId="30" fillId="4" borderId="18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38" fillId="0" borderId="22" xfId="0" applyFont="1" applyBorder="1" applyAlignment="1">
      <alignment horizontal="left" vertical="center"/>
    </xf>
    <xf numFmtId="0" fontId="11" fillId="0" borderId="22" xfId="0" applyFont="1" applyBorder="1" applyAlignment="1">
      <alignment vertical="center" wrapText="1"/>
    </xf>
    <xf numFmtId="0" fontId="38" fillId="0" borderId="22" xfId="0" applyFont="1" applyBorder="1" applyAlignment="1">
      <alignment horizontal="left" vertical="center" wrapText="1"/>
    </xf>
    <xf numFmtId="0" fontId="15" fillId="4" borderId="18" xfId="0" applyFont="1" applyFill="1" applyBorder="1" applyAlignment="1">
      <alignment horizontal="center" vertical="center"/>
    </xf>
    <xf numFmtId="0" fontId="39" fillId="0" borderId="0" xfId="0" applyFont="1" applyBorder="1" applyAlignment="1"/>
    <xf numFmtId="177" fontId="35" fillId="3" borderId="18" xfId="2" applyNumberFormat="1" applyFont="1" applyFill="1" applyBorder="1" applyAlignment="1">
      <alignment vertical="center"/>
    </xf>
    <xf numFmtId="177" fontId="35" fillId="0" borderId="18" xfId="2" applyNumberFormat="1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41" fontId="6" fillId="0" borderId="13" xfId="2" applyFont="1" applyBorder="1" applyAlignment="1">
      <alignment horizontal="right" vertical="center" wrapText="1"/>
    </xf>
    <xf numFmtId="41" fontId="3" fillId="0" borderId="16" xfId="2" applyFont="1" applyBorder="1" applyAlignment="1">
      <alignment horizontal="right" vertical="center" wrapText="1"/>
    </xf>
    <xf numFmtId="0" fontId="3" fillId="0" borderId="30" xfId="0" applyFont="1" applyBorder="1" applyAlignment="1">
      <alignment vertical="center"/>
    </xf>
    <xf numFmtId="41" fontId="3" fillId="0" borderId="30" xfId="2" applyFont="1" applyBorder="1" applyAlignment="1">
      <alignment horizontal="right" vertical="center"/>
    </xf>
    <xf numFmtId="3" fontId="23" fillId="0" borderId="2" xfId="0" applyNumberFormat="1" applyFont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3" fontId="23" fillId="0" borderId="3" xfId="0" applyNumberFormat="1" applyFont="1" applyBorder="1">
      <alignment vertical="center"/>
    </xf>
    <xf numFmtId="3" fontId="23" fillId="0" borderId="10" xfId="0" applyNumberFormat="1" applyFont="1" applyBorder="1">
      <alignment vertical="center"/>
    </xf>
    <xf numFmtId="41" fontId="23" fillId="0" borderId="0" xfId="2" applyFont="1" applyAlignment="1">
      <alignment horizontal="right" vertical="center"/>
    </xf>
    <xf numFmtId="177" fontId="23" fillId="0" borderId="0" xfId="2" applyNumberFormat="1" applyFont="1" applyAlignment="1">
      <alignment horizontal="right" vertical="center"/>
    </xf>
    <xf numFmtId="177" fontId="16" fillId="0" borderId="2" xfId="2" applyNumberFormat="1" applyFont="1" applyBorder="1" applyAlignment="1">
      <alignment horizontal="right" vertical="center" wrapText="1"/>
    </xf>
    <xf numFmtId="41" fontId="13" fillId="0" borderId="2" xfId="2" applyFont="1" applyBorder="1" applyAlignment="1">
      <alignment vertical="center" wrapText="1"/>
    </xf>
    <xf numFmtId="41" fontId="13" fillId="0" borderId="2" xfId="0" applyNumberFormat="1" applyFont="1" applyBorder="1" applyAlignment="1">
      <alignment vertical="center" wrapText="1"/>
    </xf>
    <xf numFmtId="3" fontId="20" fillId="0" borderId="2" xfId="0" applyNumberFormat="1" applyFont="1" applyBorder="1">
      <alignment vertical="center"/>
    </xf>
    <xf numFmtId="3" fontId="20" fillId="0" borderId="3" xfId="0" applyNumberFormat="1" applyFont="1" applyBorder="1">
      <alignment vertical="center"/>
    </xf>
    <xf numFmtId="3" fontId="20" fillId="0" borderId="10" xfId="0" applyNumberFormat="1" applyFont="1" applyBorder="1">
      <alignment vertical="center"/>
    </xf>
    <xf numFmtId="3" fontId="20" fillId="0" borderId="0" xfId="0" applyNumberFormat="1" applyFont="1" applyBorder="1">
      <alignment vertical="center"/>
    </xf>
    <xf numFmtId="0" fontId="3" fillId="2" borderId="8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left" vertical="center" wrapText="1"/>
    </xf>
    <xf numFmtId="0" fontId="43" fillId="0" borderId="2" xfId="3" applyFont="1" applyBorder="1" applyAlignment="1">
      <alignment horizontal="left" vertical="center" wrapText="1"/>
    </xf>
    <xf numFmtId="3" fontId="3" fillId="0" borderId="2" xfId="3" applyNumberFormat="1" applyFont="1" applyBorder="1" applyAlignment="1">
      <alignment horizontal="right" vertical="center" wrapText="1"/>
    </xf>
    <xf numFmtId="3" fontId="20" fillId="0" borderId="2" xfId="3" applyNumberFormat="1" applyFont="1" applyBorder="1" applyAlignment="1">
      <alignment vertical="center"/>
    </xf>
    <xf numFmtId="0" fontId="31" fillId="0" borderId="34" xfId="3" applyBorder="1" applyAlignment="1">
      <alignment vertical="center"/>
    </xf>
    <xf numFmtId="0" fontId="43" fillId="0" borderId="8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0" fontId="43" fillId="0" borderId="2" xfId="3" applyFont="1" applyBorder="1" applyAlignment="1">
      <alignment horizontal="center" vertical="center" wrapText="1"/>
    </xf>
    <xf numFmtId="3" fontId="6" fillId="0" borderId="2" xfId="3" applyNumberFormat="1" applyFont="1" applyBorder="1" applyAlignment="1">
      <alignment horizontal="right" vertical="center" wrapText="1"/>
    </xf>
    <xf numFmtId="0" fontId="12" fillId="0" borderId="34" xfId="3" applyFont="1" applyBorder="1" applyAlignment="1">
      <alignment vertical="center"/>
    </xf>
    <xf numFmtId="0" fontId="12" fillId="0" borderId="34" xfId="3" applyFont="1" applyBorder="1" applyAlignment="1">
      <alignment vertical="center" wrapText="1"/>
    </xf>
    <xf numFmtId="0" fontId="6" fillId="0" borderId="8" xfId="3" applyFont="1" applyBorder="1" applyAlignment="1">
      <alignment horizontal="left" vertical="center" wrapText="1"/>
    </xf>
    <xf numFmtId="41" fontId="3" fillId="0" borderId="2" xfId="4" applyFont="1" applyBorder="1" applyAlignment="1">
      <alignment horizontal="right" vertical="center" wrapText="1"/>
    </xf>
    <xf numFmtId="41" fontId="6" fillId="0" borderId="2" xfId="4" applyFont="1" applyBorder="1" applyAlignment="1">
      <alignment horizontal="right" vertical="center" wrapText="1"/>
    </xf>
    <xf numFmtId="3" fontId="3" fillId="0" borderId="38" xfId="3" applyNumberFormat="1" applyFont="1" applyBorder="1" applyAlignment="1">
      <alignment horizontal="right" vertical="center" wrapText="1"/>
    </xf>
    <xf numFmtId="41" fontId="3" fillId="0" borderId="38" xfId="4" applyFont="1" applyBorder="1" applyAlignment="1">
      <alignment horizontal="right" vertical="center" wrapText="1"/>
    </xf>
    <xf numFmtId="3" fontId="20" fillId="0" borderId="38" xfId="3" applyNumberFormat="1" applyFont="1" applyBorder="1" applyAlignment="1">
      <alignment vertical="center"/>
    </xf>
    <xf numFmtId="0" fontId="31" fillId="0" borderId="39" xfId="3" applyBorder="1" applyAlignment="1">
      <alignment vertical="center"/>
    </xf>
    <xf numFmtId="3" fontId="3" fillId="0" borderId="42" xfId="3" applyNumberFormat="1" applyFont="1" applyBorder="1" applyAlignment="1">
      <alignment horizontal="right" vertical="center" wrapText="1"/>
    </xf>
    <xf numFmtId="3" fontId="32" fillId="0" borderId="42" xfId="3" applyNumberFormat="1" applyFont="1" applyBorder="1" applyAlignment="1">
      <alignment vertical="center"/>
    </xf>
    <xf numFmtId="0" fontId="31" fillId="0" borderId="43" xfId="3" applyBorder="1" applyAlignment="1">
      <alignment vertical="center"/>
    </xf>
    <xf numFmtId="0" fontId="29" fillId="0" borderId="0" xfId="3" applyFont="1" applyAlignment="1">
      <alignment vertical="center"/>
    </xf>
    <xf numFmtId="0" fontId="4" fillId="0" borderId="8" xfId="3" applyFont="1" applyBorder="1" applyAlignment="1">
      <alignment horizontal="center" vertical="center" wrapText="1"/>
    </xf>
    <xf numFmtId="0" fontId="43" fillId="0" borderId="2" xfId="3" applyFont="1" applyBorder="1" applyAlignment="1">
      <alignment vertical="center" wrapText="1"/>
    </xf>
    <xf numFmtId="3" fontId="8" fillId="0" borderId="2" xfId="3" applyNumberFormat="1" applyFont="1" applyBorder="1" applyAlignment="1">
      <alignment horizontal="right" vertical="center" wrapText="1"/>
    </xf>
    <xf numFmtId="0" fontId="43" fillId="0" borderId="34" xfId="3" applyFont="1" applyBorder="1" applyAlignment="1">
      <alignment vertical="center" wrapText="1"/>
    </xf>
    <xf numFmtId="0" fontId="43" fillId="0" borderId="8" xfId="3" applyFont="1" applyBorder="1" applyAlignment="1">
      <alignment vertical="center" wrapText="1"/>
    </xf>
    <xf numFmtId="0" fontId="5" fillId="0" borderId="2" xfId="3" applyFont="1" applyBorder="1" applyAlignment="1">
      <alignment horizontal="center" vertical="center" wrapText="1"/>
    </xf>
    <xf numFmtId="3" fontId="9" fillId="0" borderId="2" xfId="3" applyNumberFormat="1" applyFont="1" applyBorder="1" applyAlignment="1">
      <alignment horizontal="right" vertical="center" wrapText="1"/>
    </xf>
    <xf numFmtId="0" fontId="7" fillId="0" borderId="34" xfId="3" applyFont="1" applyBorder="1" applyAlignment="1">
      <alignment horizontal="justify" vertical="center" wrapText="1"/>
    </xf>
    <xf numFmtId="0" fontId="7" fillId="0" borderId="34" xfId="3" applyFont="1" applyBorder="1" applyAlignment="1">
      <alignment vertical="center" wrapText="1"/>
    </xf>
    <xf numFmtId="41" fontId="9" fillId="0" borderId="2" xfId="4" applyFont="1" applyBorder="1" applyAlignment="1">
      <alignment horizontal="right" vertical="center" wrapText="1"/>
    </xf>
    <xf numFmtId="0" fontId="9" fillId="0" borderId="2" xfId="3" applyFont="1" applyBorder="1" applyAlignment="1">
      <alignment horizontal="right" vertical="center" wrapText="1"/>
    </xf>
    <xf numFmtId="0" fontId="7" fillId="0" borderId="34" xfId="3" applyFont="1" applyBorder="1" applyAlignment="1">
      <alignment horizontal="left" vertical="center" wrapText="1"/>
    </xf>
    <xf numFmtId="0" fontId="38" fillId="0" borderId="34" xfId="3" applyFont="1" applyBorder="1" applyAlignment="1">
      <alignment vertical="center"/>
    </xf>
    <xf numFmtId="0" fontId="4" fillId="0" borderId="9" xfId="3" applyFont="1" applyBorder="1" applyAlignment="1">
      <alignment horizontal="justify" vertical="center" wrapText="1"/>
    </xf>
    <xf numFmtId="0" fontId="43" fillId="0" borderId="3" xfId="3" applyFont="1" applyBorder="1" applyAlignment="1">
      <alignment vertical="center" wrapText="1"/>
    </xf>
    <xf numFmtId="0" fontId="5" fillId="0" borderId="2" xfId="3" applyFont="1" applyBorder="1" applyAlignment="1">
      <alignment horizontal="justify" vertical="center" wrapText="1"/>
    </xf>
    <xf numFmtId="41" fontId="44" fillId="0" borderId="2" xfId="4" applyFont="1" applyBorder="1" applyAlignment="1">
      <alignment vertical="center" wrapText="1"/>
    </xf>
    <xf numFmtId="0" fontId="43" fillId="0" borderId="44" xfId="3" applyFont="1" applyBorder="1" applyAlignment="1">
      <alignment vertical="center" wrapText="1"/>
    </xf>
    <xf numFmtId="0" fontId="43" fillId="0" borderId="45" xfId="3" applyFont="1" applyBorder="1" applyAlignment="1">
      <alignment vertical="center" wrapText="1"/>
    </xf>
    <xf numFmtId="0" fontId="5" fillId="0" borderId="45" xfId="3" applyFont="1" applyBorder="1" applyAlignment="1">
      <alignment horizontal="center" vertical="center" wrapText="1"/>
    </xf>
    <xf numFmtId="3" fontId="9" fillId="0" borderId="45" xfId="3" applyNumberFormat="1" applyFont="1" applyBorder="1" applyAlignment="1">
      <alignment horizontal="right" vertical="center" wrapText="1"/>
    </xf>
    <xf numFmtId="3" fontId="8" fillId="0" borderId="45" xfId="3" applyNumberFormat="1" applyFont="1" applyBorder="1" applyAlignment="1">
      <alignment horizontal="right" vertical="center" wrapText="1"/>
    </xf>
    <xf numFmtId="0" fontId="7" fillId="0" borderId="46" xfId="3" applyFont="1" applyBorder="1" applyAlignment="1">
      <alignment vertical="center" wrapText="1"/>
    </xf>
    <xf numFmtId="0" fontId="3" fillId="0" borderId="47" xfId="3" applyFont="1" applyBorder="1" applyAlignment="1">
      <alignment vertical="center" wrapText="1"/>
    </xf>
    <xf numFmtId="0" fontId="43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right" vertical="center" wrapText="1"/>
    </xf>
    <xf numFmtId="3" fontId="9" fillId="0" borderId="1" xfId="3" applyNumberFormat="1" applyFont="1" applyBorder="1" applyAlignment="1">
      <alignment horizontal="right" vertical="center" wrapText="1"/>
    </xf>
    <xf numFmtId="0" fontId="7" fillId="0" borderId="33" xfId="3" applyFont="1" applyBorder="1" applyAlignment="1">
      <alignment vertical="center" wrapText="1"/>
    </xf>
    <xf numFmtId="0" fontId="5" fillId="0" borderId="2" xfId="3" applyFont="1" applyBorder="1" applyAlignment="1">
      <alignment vertical="center" wrapText="1"/>
    </xf>
    <xf numFmtId="0" fontId="3" fillId="0" borderId="8" xfId="3" applyFont="1" applyBorder="1" applyAlignment="1">
      <alignment vertical="center" wrapText="1"/>
    </xf>
    <xf numFmtId="0" fontId="6" fillId="0" borderId="2" xfId="3" applyFont="1" applyBorder="1" applyAlignment="1">
      <alignment vertical="center" wrapText="1"/>
    </xf>
    <xf numFmtId="41" fontId="8" fillId="0" borderId="2" xfId="4" applyFont="1" applyBorder="1" applyAlignment="1">
      <alignment horizontal="right" vertical="center" wrapText="1"/>
    </xf>
    <xf numFmtId="3" fontId="9" fillId="0" borderId="3" xfId="3" applyNumberFormat="1" applyFont="1" applyBorder="1" applyAlignment="1">
      <alignment horizontal="right" vertical="center" wrapText="1"/>
    </xf>
    <xf numFmtId="41" fontId="9" fillId="0" borderId="3" xfId="4" applyFont="1" applyBorder="1" applyAlignment="1">
      <alignment horizontal="right" vertical="center" wrapText="1"/>
    </xf>
    <xf numFmtId="3" fontId="8" fillId="0" borderId="3" xfId="3" applyNumberFormat="1" applyFont="1" applyBorder="1" applyAlignment="1">
      <alignment horizontal="right" vertical="center" wrapText="1"/>
    </xf>
    <xf numFmtId="0" fontId="43" fillId="0" borderId="48" xfId="3" applyFont="1" applyBorder="1" applyAlignment="1">
      <alignment vertical="center" wrapText="1"/>
    </xf>
    <xf numFmtId="3" fontId="8" fillId="0" borderId="10" xfId="3" applyNumberFormat="1" applyFont="1" applyBorder="1" applyAlignment="1">
      <alignment horizontal="right" vertical="center" wrapText="1"/>
    </xf>
    <xf numFmtId="3" fontId="3" fillId="0" borderId="10" xfId="3" applyNumberFormat="1" applyFont="1" applyBorder="1" applyAlignment="1">
      <alignment horizontal="right" vertical="center" wrapText="1"/>
    </xf>
    <xf numFmtId="0" fontId="43" fillId="0" borderId="49" xfId="3" applyFont="1" applyBorder="1" applyAlignment="1">
      <alignment vertical="center" wrapText="1"/>
    </xf>
    <xf numFmtId="3" fontId="31" fillId="0" borderId="0" xfId="3" applyNumberFormat="1" applyAlignment="1">
      <alignment vertical="center"/>
    </xf>
    <xf numFmtId="0" fontId="46" fillId="0" borderId="24" xfId="3" applyFont="1" applyBorder="1" applyAlignment="1">
      <alignment horizontal="center"/>
    </xf>
    <xf numFmtId="0" fontId="24" fillId="0" borderId="24" xfId="3" applyFont="1" applyBorder="1" applyAlignment="1">
      <alignment horizontal="center"/>
    </xf>
    <xf numFmtId="0" fontId="15" fillId="0" borderId="0" xfId="3" applyFont="1" applyBorder="1" applyAlignment="1"/>
    <xf numFmtId="0" fontId="39" fillId="4" borderId="17" xfId="3" applyFont="1" applyFill="1" applyBorder="1" applyAlignment="1">
      <alignment horizontal="center" vertical="center"/>
    </xf>
    <xf numFmtId="0" fontId="39" fillId="4" borderId="18" xfId="3" applyFont="1" applyFill="1" applyBorder="1" applyAlignment="1">
      <alignment horizontal="center" vertical="center"/>
    </xf>
    <xf numFmtId="0" fontId="39" fillId="4" borderId="18" xfId="3" applyFont="1" applyFill="1" applyBorder="1" applyAlignment="1">
      <alignment horizontal="center" vertical="center" wrapText="1"/>
    </xf>
    <xf numFmtId="0" fontId="39" fillId="4" borderId="28" xfId="3" applyFont="1" applyFill="1" applyBorder="1" applyAlignment="1">
      <alignment horizontal="center" vertical="center"/>
    </xf>
    <xf numFmtId="0" fontId="31" fillId="4" borderId="22" xfId="3" applyFill="1" applyBorder="1" applyAlignment="1">
      <alignment horizontal="center" vertical="center"/>
    </xf>
    <xf numFmtId="0" fontId="15" fillId="0" borderId="17" xfId="3" applyFont="1" applyBorder="1" applyAlignment="1">
      <alignment horizontal="center" vertical="center" wrapText="1"/>
    </xf>
    <xf numFmtId="176" fontId="15" fillId="0" borderId="18" xfId="3" applyNumberFormat="1" applyFont="1" applyBorder="1" applyAlignment="1">
      <alignment vertical="center"/>
    </xf>
    <xf numFmtId="178" fontId="31" fillId="0" borderId="18" xfId="3" applyNumberFormat="1" applyFont="1" applyBorder="1" applyAlignment="1">
      <alignment vertical="center"/>
    </xf>
    <xf numFmtId="41" fontId="15" fillId="0" borderId="18" xfId="3" applyNumberFormat="1" applyFont="1" applyBorder="1" applyAlignment="1">
      <alignment vertical="center"/>
    </xf>
    <xf numFmtId="178" fontId="15" fillId="0" borderId="18" xfId="5" applyNumberFormat="1" applyFont="1" applyBorder="1" applyAlignment="1">
      <alignment vertical="center"/>
    </xf>
    <xf numFmtId="176" fontId="15" fillId="0" borderId="28" xfId="3" applyNumberFormat="1" applyFont="1" applyBorder="1" applyAlignment="1">
      <alignment vertical="center"/>
    </xf>
    <xf numFmtId="0" fontId="31" fillId="0" borderId="22" xfId="3" applyBorder="1" applyAlignment="1">
      <alignment vertical="center"/>
    </xf>
    <xf numFmtId="0" fontId="48" fillId="0" borderId="22" xfId="3" applyFont="1" applyBorder="1" applyAlignment="1">
      <alignment vertical="center" wrapText="1"/>
    </xf>
    <xf numFmtId="0" fontId="22" fillId="0" borderId="17" xfId="3" applyFont="1" applyBorder="1" applyAlignment="1">
      <alignment horizontal="center" vertical="center" wrapText="1"/>
    </xf>
    <xf numFmtId="0" fontId="48" fillId="0" borderId="22" xfId="3" applyFont="1" applyBorder="1" applyAlignment="1">
      <alignment vertical="center"/>
    </xf>
    <xf numFmtId="0" fontId="15" fillId="0" borderId="23" xfId="3" applyFont="1" applyBorder="1" applyAlignment="1">
      <alignment horizontal="center" vertical="center"/>
    </xf>
    <xf numFmtId="176" fontId="15" fillId="0" borderId="19" xfId="3" applyNumberFormat="1" applyFont="1" applyBorder="1" applyAlignment="1">
      <alignment vertical="center"/>
    </xf>
    <xf numFmtId="9" fontId="31" fillId="0" borderId="19" xfId="3" applyNumberFormat="1" applyFont="1" applyBorder="1" applyAlignment="1">
      <alignment vertical="center"/>
    </xf>
    <xf numFmtId="9" fontId="15" fillId="0" borderId="19" xfId="5" applyNumberFormat="1" applyFont="1" applyBorder="1" applyAlignment="1">
      <alignment vertical="center"/>
    </xf>
    <xf numFmtId="176" fontId="15" fillId="0" borderId="20" xfId="3" applyNumberFormat="1" applyFont="1" applyBorder="1" applyAlignment="1">
      <alignment vertical="center"/>
    </xf>
    <xf numFmtId="0" fontId="31" fillId="0" borderId="21" xfId="3" applyBorder="1" applyAlignment="1">
      <alignment vertical="center"/>
    </xf>
    <xf numFmtId="0" fontId="39" fillId="4" borderId="22" xfId="3" applyFont="1" applyFill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177" fontId="15" fillId="0" borderId="18" xfId="3" applyNumberFormat="1" applyFont="1" applyBorder="1" applyAlignment="1">
      <alignment vertical="center"/>
    </xf>
    <xf numFmtId="41" fontId="15" fillId="0" borderId="18" xfId="4" applyFont="1" applyBorder="1" applyAlignment="1">
      <alignment vertical="center"/>
    </xf>
    <xf numFmtId="41" fontId="15" fillId="3" borderId="18" xfId="3" applyNumberFormat="1" applyFont="1" applyFill="1" applyBorder="1" applyAlignment="1">
      <alignment vertical="center"/>
    </xf>
    <xf numFmtId="41" fontId="15" fillId="3" borderId="18" xfId="4" applyFont="1" applyFill="1" applyBorder="1" applyAlignment="1">
      <alignment vertical="center"/>
    </xf>
    <xf numFmtId="0" fontId="22" fillId="0" borderId="17" xfId="3" applyFont="1" applyBorder="1" applyAlignment="1">
      <alignment horizontal="center" vertical="center"/>
    </xf>
    <xf numFmtId="177" fontId="15" fillId="3" borderId="18" xfId="4" applyNumberFormat="1" applyFont="1" applyFill="1" applyBorder="1" applyAlignment="1">
      <alignment vertical="center"/>
    </xf>
    <xf numFmtId="177" fontId="15" fillId="3" borderId="18" xfId="3" applyNumberFormat="1" applyFont="1" applyFill="1" applyBorder="1" applyAlignment="1">
      <alignment vertical="center"/>
    </xf>
    <xf numFmtId="0" fontId="15" fillId="0" borderId="23" xfId="3" applyFont="1" applyFill="1" applyBorder="1" applyAlignment="1">
      <alignment horizontal="center" vertical="center" wrapText="1"/>
    </xf>
    <xf numFmtId="41" fontId="31" fillId="0" borderId="19" xfId="3" applyNumberFormat="1" applyFont="1" applyBorder="1" applyAlignment="1">
      <alignment vertical="center"/>
    </xf>
    <xf numFmtId="178" fontId="15" fillId="0" borderId="19" xfId="5" applyNumberFormat="1" applyFont="1" applyBorder="1" applyAlignment="1">
      <alignment vertical="center"/>
    </xf>
    <xf numFmtId="41" fontId="0" fillId="0" borderId="19" xfId="4" applyFont="1" applyBorder="1" applyAlignment="1">
      <alignment vertical="center"/>
    </xf>
    <xf numFmtId="0" fontId="31" fillId="0" borderId="0" xfId="3" applyFont="1" applyAlignment="1">
      <alignment vertical="center"/>
    </xf>
    <xf numFmtId="0" fontId="45" fillId="0" borderId="0" xfId="3" applyFont="1" applyBorder="1" applyAlignment="1">
      <alignment horizontal="center"/>
    </xf>
    <xf numFmtId="0" fontId="47" fillId="4" borderId="25" xfId="3" applyFont="1" applyFill="1" applyBorder="1" applyAlignment="1">
      <alignment horizontal="center" vertical="center"/>
    </xf>
    <xf numFmtId="0" fontId="47" fillId="4" borderId="26" xfId="3" applyFont="1" applyFill="1" applyBorder="1" applyAlignment="1">
      <alignment horizontal="center" vertical="center"/>
    </xf>
    <xf numFmtId="0" fontId="47" fillId="4" borderId="27" xfId="3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vertical="center"/>
    </xf>
    <xf numFmtId="0" fontId="6" fillId="0" borderId="35" xfId="3" applyFont="1" applyBorder="1" applyAlignment="1">
      <alignment horizontal="center" vertical="center" wrapText="1"/>
    </xf>
    <xf numFmtId="0" fontId="6" fillId="0" borderId="36" xfId="3" applyFont="1" applyBorder="1" applyAlignment="1">
      <alignment horizontal="center" vertical="center" wrapText="1"/>
    </xf>
    <xf numFmtId="0" fontId="6" fillId="0" borderId="37" xfId="3" applyFont="1" applyBorder="1" applyAlignment="1">
      <alignment horizontal="center" vertical="center" wrapText="1"/>
    </xf>
    <xf numFmtId="0" fontId="3" fillId="0" borderId="40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0" fontId="3" fillId="0" borderId="41" xfId="3" applyFont="1" applyBorder="1" applyAlignment="1">
      <alignment horizontal="center" vertical="center" wrapText="1"/>
    </xf>
    <xf numFmtId="0" fontId="40" fillId="0" borderId="0" xfId="3" applyFont="1" applyAlignment="1">
      <alignment horizontal="center" vertical="center" wrapText="1"/>
    </xf>
    <xf numFmtId="0" fontId="40" fillId="0" borderId="0" xfId="3" applyFont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32" xfId="3" applyFont="1" applyFill="1" applyBorder="1" applyAlignment="1">
      <alignment horizontal="center" vertical="center" wrapText="1"/>
    </xf>
    <xf numFmtId="0" fontId="3" fillId="2" borderId="33" xfId="3" applyFont="1" applyFill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0" fontId="8" fillId="0" borderId="30" xfId="3" applyFont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7" fillId="4" borderId="25" xfId="0" applyFont="1" applyFill="1" applyBorder="1" applyAlignment="1">
      <alignment horizontal="center" vertical="center"/>
    </xf>
    <xf numFmtId="0" fontId="27" fillId="4" borderId="26" xfId="0" applyFont="1" applyFill="1" applyBorder="1" applyAlignment="1">
      <alignment horizontal="center" vertical="center"/>
    </xf>
    <xf numFmtId="0" fontId="27" fillId="4" borderId="27" xfId="0" applyFont="1" applyFill="1" applyBorder="1" applyAlignment="1">
      <alignment horizontal="center" vertical="center"/>
    </xf>
    <xf numFmtId="0" fontId="26" fillId="4" borderId="29" xfId="0" applyFont="1" applyFill="1" applyBorder="1" applyAlignment="1">
      <alignment horizontal="center" vertical="center"/>
    </xf>
    <xf numFmtId="0" fontId="26" fillId="4" borderId="26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7" fontId="3" fillId="2" borderId="7" xfId="2" applyNumberFormat="1" applyFont="1" applyFill="1" applyBorder="1" applyAlignment="1">
      <alignment horizontal="center" vertical="center" wrapText="1"/>
    </xf>
    <xf numFmtId="177" fontId="3" fillId="2" borderId="1" xfId="2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1" fontId="3" fillId="2" borderId="7" xfId="2" applyFont="1" applyFill="1" applyBorder="1" applyAlignment="1">
      <alignment horizontal="center" vertical="center" wrapText="1"/>
    </xf>
    <xf numFmtId="41" fontId="3" fillId="2" borderId="1" xfId="2" applyFont="1" applyFill="1" applyBorder="1" applyAlignment="1">
      <alignment horizontal="center" vertical="center" wrapText="1"/>
    </xf>
  </cellXfs>
  <cellStyles count="6">
    <cellStyle name="백분율" xfId="1" builtinId="5"/>
    <cellStyle name="백분율 2" xfId="5"/>
    <cellStyle name="쉼표 [0]" xfId="2" builtinId="6"/>
    <cellStyle name="쉼표 [0] 2" xfId="4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&#48277;&#51064;&#50696;&#49328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0&#50696;&#49328;&#49436;&#44036;&#44208;&#5403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0&#44368;&#48708;&#50696;&#49328;&#49436;%20&#44060;&#51221;&#54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편성지침세로"/>
      <sheetName val="법인수입세로"/>
      <sheetName val="법인지출세로"/>
      <sheetName val="법인수입"/>
      <sheetName val="법인지출"/>
      <sheetName val="예산총괄표세로"/>
      <sheetName val="표지"/>
      <sheetName val="예산총칙"/>
    </sheetNames>
    <sheetDataSet>
      <sheetData sheetId="0" refreshError="1"/>
      <sheetData sheetId="1"/>
      <sheetData sheetId="2">
        <row r="5">
          <cell r="D5">
            <v>950000</v>
          </cell>
        </row>
        <row r="9">
          <cell r="D9">
            <v>72000</v>
          </cell>
        </row>
        <row r="16">
          <cell r="D16">
            <v>600000</v>
          </cell>
        </row>
        <row r="19">
          <cell r="D19">
            <v>0</v>
          </cell>
        </row>
        <row r="22">
          <cell r="D22">
            <v>378000</v>
          </cell>
        </row>
      </sheetData>
      <sheetData sheetId="3">
        <row r="4">
          <cell r="D4">
            <v>0</v>
          </cell>
        </row>
        <row r="7">
          <cell r="D7">
            <v>49000</v>
          </cell>
        </row>
        <row r="22">
          <cell r="D22">
            <v>90000</v>
          </cell>
        </row>
        <row r="26">
          <cell r="D26">
            <v>146000</v>
          </cell>
        </row>
        <row r="29">
          <cell r="D29">
            <v>115000</v>
          </cell>
        </row>
        <row r="34">
          <cell r="D34">
            <v>1300000</v>
          </cell>
        </row>
        <row r="37">
          <cell r="D37">
            <v>0</v>
          </cell>
        </row>
        <row r="40">
          <cell r="D40">
            <v>300000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법인예산배분비율"/>
      <sheetName val="법인수입"/>
      <sheetName val="법인 지출"/>
      <sheetName val="법인예산편성지침"/>
      <sheetName val="교비예산배분비율"/>
      <sheetName val="교비수입"/>
      <sheetName val="교비지출"/>
      <sheetName val="수입세목표"/>
      <sheetName val="지출세목표"/>
      <sheetName val="추경예산배정표"/>
      <sheetName val="교비예산총괄"/>
    </sheetNames>
    <sheetDataSet>
      <sheetData sheetId="0"/>
      <sheetData sheetId="1">
        <row r="16">
          <cell r="E16">
            <v>35000</v>
          </cell>
        </row>
        <row r="19">
          <cell r="E19">
            <v>370000</v>
          </cell>
        </row>
      </sheetData>
      <sheetData sheetId="2">
        <row r="4">
          <cell r="E4">
            <v>0</v>
          </cell>
        </row>
        <row r="7">
          <cell r="E7">
            <v>48000</v>
          </cell>
        </row>
        <row r="22">
          <cell r="E22">
            <v>90000</v>
          </cell>
        </row>
        <row r="26">
          <cell r="E26">
            <v>112000</v>
          </cell>
        </row>
        <row r="35">
          <cell r="E35">
            <v>30000</v>
          </cell>
        </row>
        <row r="38">
          <cell r="E38">
            <v>300000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교비수입"/>
      <sheetName val="교비지출"/>
      <sheetName val="수입세목표"/>
      <sheetName val="지출세목표"/>
      <sheetName val="등록금회계총괄표"/>
      <sheetName val="등록금회계수입"/>
      <sheetName val="등록금회계지출"/>
      <sheetName val="기금회계 총괄표"/>
      <sheetName val="기금회계수입"/>
      <sheetName val="기금회계지출"/>
      <sheetName val="교비예산총괄표 (2)"/>
      <sheetName val="교비수입 (4)"/>
      <sheetName val="교비지출 (4)"/>
      <sheetName val="부서별예산요구서"/>
      <sheetName val="예산배정표"/>
      <sheetName val="교비예산총칙"/>
      <sheetName val="2010등록금 책정표"/>
      <sheetName val="Sheet2"/>
      <sheetName val="Sheet3"/>
    </sheetNames>
    <sheetDataSet>
      <sheetData sheetId="0">
        <row r="5">
          <cell r="G5">
            <v>4213000</v>
          </cell>
          <cell r="H5">
            <v>3954500</v>
          </cell>
        </row>
        <row r="11">
          <cell r="G11">
            <v>515000</v>
          </cell>
          <cell r="H11">
            <v>455000</v>
          </cell>
        </row>
        <row r="21">
          <cell r="G21">
            <v>35000</v>
          </cell>
          <cell r="H21">
            <v>39500</v>
          </cell>
        </row>
        <row r="30">
          <cell r="G30">
            <v>151000</v>
          </cell>
          <cell r="H30">
            <v>151000</v>
          </cell>
        </row>
        <row r="35">
          <cell r="G35">
            <v>6000</v>
          </cell>
          <cell r="H35">
            <v>10000</v>
          </cell>
        </row>
        <row r="40">
          <cell r="G40">
            <v>150000</v>
          </cell>
          <cell r="H40">
            <v>200000</v>
          </cell>
        </row>
      </sheetData>
      <sheetData sheetId="1">
        <row r="4">
          <cell r="G4">
            <v>2218000</v>
          </cell>
          <cell r="H4">
            <v>2024000</v>
          </cell>
        </row>
        <row r="22">
          <cell r="G22">
            <v>967000</v>
          </cell>
          <cell r="H22">
            <v>927000</v>
          </cell>
        </row>
        <row r="50">
          <cell r="G50">
            <v>1077000</v>
          </cell>
          <cell r="H50">
            <v>1043300</v>
          </cell>
        </row>
        <row r="64">
          <cell r="G64">
            <v>156000</v>
          </cell>
          <cell r="H64">
            <v>74900</v>
          </cell>
        </row>
        <row r="67">
          <cell r="G67">
            <v>112000</v>
          </cell>
          <cell r="H67">
            <v>533000</v>
          </cell>
        </row>
        <row r="74">
          <cell r="G74">
            <v>540000</v>
          </cell>
          <cell r="H74">
            <v>199000</v>
          </cell>
        </row>
        <row r="81">
          <cell r="G81">
            <v>0</v>
          </cell>
          <cell r="H81">
            <v>8800</v>
          </cell>
        </row>
        <row r="84">
          <cell r="G84">
            <v>0</v>
          </cell>
          <cell r="H8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workbookViewId="0">
      <selection activeCell="D5" sqref="D5"/>
    </sheetView>
  </sheetViews>
  <sheetFormatPr defaultRowHeight="13.5"/>
  <cols>
    <col min="1" max="1" width="17.125" style="56" customWidth="1"/>
    <col min="2" max="2" width="13" style="56" customWidth="1"/>
    <col min="3" max="3" width="9.75" style="56" customWidth="1"/>
    <col min="4" max="4" width="11.375" style="56" customWidth="1"/>
    <col min="5" max="5" width="9.25" style="56" customWidth="1"/>
    <col min="6" max="6" width="10.125" style="56" customWidth="1"/>
    <col min="7" max="7" width="17.75" style="56" customWidth="1"/>
    <col min="8" max="256" width="9" style="56"/>
    <col min="257" max="257" width="17.125" style="56" customWidth="1"/>
    <col min="258" max="262" width="15.375" style="56" customWidth="1"/>
    <col min="263" max="263" width="17.75" style="56" customWidth="1"/>
    <col min="264" max="512" width="9" style="56"/>
    <col min="513" max="513" width="17.125" style="56" customWidth="1"/>
    <col min="514" max="518" width="15.375" style="56" customWidth="1"/>
    <col min="519" max="519" width="17.75" style="56" customWidth="1"/>
    <col min="520" max="768" width="9" style="56"/>
    <col min="769" max="769" width="17.125" style="56" customWidth="1"/>
    <col min="770" max="774" width="15.375" style="56" customWidth="1"/>
    <col min="775" max="775" width="17.75" style="56" customWidth="1"/>
    <col min="776" max="1024" width="9" style="56"/>
    <col min="1025" max="1025" width="17.125" style="56" customWidth="1"/>
    <col min="1026" max="1030" width="15.375" style="56" customWidth="1"/>
    <col min="1031" max="1031" width="17.75" style="56" customWidth="1"/>
    <col min="1032" max="1280" width="9" style="56"/>
    <col min="1281" max="1281" width="17.125" style="56" customWidth="1"/>
    <col min="1282" max="1286" width="15.375" style="56" customWidth="1"/>
    <col min="1287" max="1287" width="17.75" style="56" customWidth="1"/>
    <col min="1288" max="1536" width="9" style="56"/>
    <col min="1537" max="1537" width="17.125" style="56" customWidth="1"/>
    <col min="1538" max="1542" width="15.375" style="56" customWidth="1"/>
    <col min="1543" max="1543" width="17.75" style="56" customWidth="1"/>
    <col min="1544" max="1792" width="9" style="56"/>
    <col min="1793" max="1793" width="17.125" style="56" customWidth="1"/>
    <col min="1794" max="1798" width="15.375" style="56" customWidth="1"/>
    <col min="1799" max="1799" width="17.75" style="56" customWidth="1"/>
    <col min="1800" max="2048" width="9" style="56"/>
    <col min="2049" max="2049" width="17.125" style="56" customWidth="1"/>
    <col min="2050" max="2054" width="15.375" style="56" customWidth="1"/>
    <col min="2055" max="2055" width="17.75" style="56" customWidth="1"/>
    <col min="2056" max="2304" width="9" style="56"/>
    <col min="2305" max="2305" width="17.125" style="56" customWidth="1"/>
    <col min="2306" max="2310" width="15.375" style="56" customWidth="1"/>
    <col min="2311" max="2311" width="17.75" style="56" customWidth="1"/>
    <col min="2312" max="2560" width="9" style="56"/>
    <col min="2561" max="2561" width="17.125" style="56" customWidth="1"/>
    <col min="2562" max="2566" width="15.375" style="56" customWidth="1"/>
    <col min="2567" max="2567" width="17.75" style="56" customWidth="1"/>
    <col min="2568" max="2816" width="9" style="56"/>
    <col min="2817" max="2817" width="17.125" style="56" customWidth="1"/>
    <col min="2818" max="2822" width="15.375" style="56" customWidth="1"/>
    <col min="2823" max="2823" width="17.75" style="56" customWidth="1"/>
    <col min="2824" max="3072" width="9" style="56"/>
    <col min="3073" max="3073" width="17.125" style="56" customWidth="1"/>
    <col min="3074" max="3078" width="15.375" style="56" customWidth="1"/>
    <col min="3079" max="3079" width="17.75" style="56" customWidth="1"/>
    <col min="3080" max="3328" width="9" style="56"/>
    <col min="3329" max="3329" width="17.125" style="56" customWidth="1"/>
    <col min="3330" max="3334" width="15.375" style="56" customWidth="1"/>
    <col min="3335" max="3335" width="17.75" style="56" customWidth="1"/>
    <col min="3336" max="3584" width="9" style="56"/>
    <col min="3585" max="3585" width="17.125" style="56" customWidth="1"/>
    <col min="3586" max="3590" width="15.375" style="56" customWidth="1"/>
    <col min="3591" max="3591" width="17.75" style="56" customWidth="1"/>
    <col min="3592" max="3840" width="9" style="56"/>
    <col min="3841" max="3841" width="17.125" style="56" customWidth="1"/>
    <col min="3842" max="3846" width="15.375" style="56" customWidth="1"/>
    <col min="3847" max="3847" width="17.75" style="56" customWidth="1"/>
    <col min="3848" max="4096" width="9" style="56"/>
    <col min="4097" max="4097" width="17.125" style="56" customWidth="1"/>
    <col min="4098" max="4102" width="15.375" style="56" customWidth="1"/>
    <col min="4103" max="4103" width="17.75" style="56" customWidth="1"/>
    <col min="4104" max="4352" width="9" style="56"/>
    <col min="4353" max="4353" width="17.125" style="56" customWidth="1"/>
    <col min="4354" max="4358" width="15.375" style="56" customWidth="1"/>
    <col min="4359" max="4359" width="17.75" style="56" customWidth="1"/>
    <col min="4360" max="4608" width="9" style="56"/>
    <col min="4609" max="4609" width="17.125" style="56" customWidth="1"/>
    <col min="4610" max="4614" width="15.375" style="56" customWidth="1"/>
    <col min="4615" max="4615" width="17.75" style="56" customWidth="1"/>
    <col min="4616" max="4864" width="9" style="56"/>
    <col min="4865" max="4865" width="17.125" style="56" customWidth="1"/>
    <col min="4866" max="4870" width="15.375" style="56" customWidth="1"/>
    <col min="4871" max="4871" width="17.75" style="56" customWidth="1"/>
    <col min="4872" max="5120" width="9" style="56"/>
    <col min="5121" max="5121" width="17.125" style="56" customWidth="1"/>
    <col min="5122" max="5126" width="15.375" style="56" customWidth="1"/>
    <col min="5127" max="5127" width="17.75" style="56" customWidth="1"/>
    <col min="5128" max="5376" width="9" style="56"/>
    <col min="5377" max="5377" width="17.125" style="56" customWidth="1"/>
    <col min="5378" max="5382" width="15.375" style="56" customWidth="1"/>
    <col min="5383" max="5383" width="17.75" style="56" customWidth="1"/>
    <col min="5384" max="5632" width="9" style="56"/>
    <col min="5633" max="5633" width="17.125" style="56" customWidth="1"/>
    <col min="5634" max="5638" width="15.375" style="56" customWidth="1"/>
    <col min="5639" max="5639" width="17.75" style="56" customWidth="1"/>
    <col min="5640" max="5888" width="9" style="56"/>
    <col min="5889" max="5889" width="17.125" style="56" customWidth="1"/>
    <col min="5890" max="5894" width="15.375" style="56" customWidth="1"/>
    <col min="5895" max="5895" width="17.75" style="56" customWidth="1"/>
    <col min="5896" max="6144" width="9" style="56"/>
    <col min="6145" max="6145" width="17.125" style="56" customWidth="1"/>
    <col min="6146" max="6150" width="15.375" style="56" customWidth="1"/>
    <col min="6151" max="6151" width="17.75" style="56" customWidth="1"/>
    <col min="6152" max="6400" width="9" style="56"/>
    <col min="6401" max="6401" width="17.125" style="56" customWidth="1"/>
    <col min="6402" max="6406" width="15.375" style="56" customWidth="1"/>
    <col min="6407" max="6407" width="17.75" style="56" customWidth="1"/>
    <col min="6408" max="6656" width="9" style="56"/>
    <col min="6657" max="6657" width="17.125" style="56" customWidth="1"/>
    <col min="6658" max="6662" width="15.375" style="56" customWidth="1"/>
    <col min="6663" max="6663" width="17.75" style="56" customWidth="1"/>
    <col min="6664" max="6912" width="9" style="56"/>
    <col min="6913" max="6913" width="17.125" style="56" customWidth="1"/>
    <col min="6914" max="6918" width="15.375" style="56" customWidth="1"/>
    <col min="6919" max="6919" width="17.75" style="56" customWidth="1"/>
    <col min="6920" max="7168" width="9" style="56"/>
    <col min="7169" max="7169" width="17.125" style="56" customWidth="1"/>
    <col min="7170" max="7174" width="15.375" style="56" customWidth="1"/>
    <col min="7175" max="7175" width="17.75" style="56" customWidth="1"/>
    <col min="7176" max="7424" width="9" style="56"/>
    <col min="7425" max="7425" width="17.125" style="56" customWidth="1"/>
    <col min="7426" max="7430" width="15.375" style="56" customWidth="1"/>
    <col min="7431" max="7431" width="17.75" style="56" customWidth="1"/>
    <col min="7432" max="7680" width="9" style="56"/>
    <col min="7681" max="7681" width="17.125" style="56" customWidth="1"/>
    <col min="7682" max="7686" width="15.375" style="56" customWidth="1"/>
    <col min="7687" max="7687" width="17.75" style="56" customWidth="1"/>
    <col min="7688" max="7936" width="9" style="56"/>
    <col min="7937" max="7937" width="17.125" style="56" customWidth="1"/>
    <col min="7938" max="7942" width="15.375" style="56" customWidth="1"/>
    <col min="7943" max="7943" width="17.75" style="56" customWidth="1"/>
    <col min="7944" max="8192" width="9" style="56"/>
    <col min="8193" max="8193" width="17.125" style="56" customWidth="1"/>
    <col min="8194" max="8198" width="15.375" style="56" customWidth="1"/>
    <col min="8199" max="8199" width="17.75" style="56" customWidth="1"/>
    <col min="8200" max="8448" width="9" style="56"/>
    <col min="8449" max="8449" width="17.125" style="56" customWidth="1"/>
    <col min="8450" max="8454" width="15.375" style="56" customWidth="1"/>
    <col min="8455" max="8455" width="17.75" style="56" customWidth="1"/>
    <col min="8456" max="8704" width="9" style="56"/>
    <col min="8705" max="8705" width="17.125" style="56" customWidth="1"/>
    <col min="8706" max="8710" width="15.375" style="56" customWidth="1"/>
    <col min="8711" max="8711" width="17.75" style="56" customWidth="1"/>
    <col min="8712" max="8960" width="9" style="56"/>
    <col min="8961" max="8961" width="17.125" style="56" customWidth="1"/>
    <col min="8962" max="8966" width="15.375" style="56" customWidth="1"/>
    <col min="8967" max="8967" width="17.75" style="56" customWidth="1"/>
    <col min="8968" max="9216" width="9" style="56"/>
    <col min="9217" max="9217" width="17.125" style="56" customWidth="1"/>
    <col min="9218" max="9222" width="15.375" style="56" customWidth="1"/>
    <col min="9223" max="9223" width="17.75" style="56" customWidth="1"/>
    <col min="9224" max="9472" width="9" style="56"/>
    <col min="9473" max="9473" width="17.125" style="56" customWidth="1"/>
    <col min="9474" max="9478" width="15.375" style="56" customWidth="1"/>
    <col min="9479" max="9479" width="17.75" style="56" customWidth="1"/>
    <col min="9480" max="9728" width="9" style="56"/>
    <col min="9729" max="9729" width="17.125" style="56" customWidth="1"/>
    <col min="9730" max="9734" width="15.375" style="56" customWidth="1"/>
    <col min="9735" max="9735" width="17.75" style="56" customWidth="1"/>
    <col min="9736" max="9984" width="9" style="56"/>
    <col min="9985" max="9985" width="17.125" style="56" customWidth="1"/>
    <col min="9986" max="9990" width="15.375" style="56" customWidth="1"/>
    <col min="9991" max="9991" width="17.75" style="56" customWidth="1"/>
    <col min="9992" max="10240" width="9" style="56"/>
    <col min="10241" max="10241" width="17.125" style="56" customWidth="1"/>
    <col min="10242" max="10246" width="15.375" style="56" customWidth="1"/>
    <col min="10247" max="10247" width="17.75" style="56" customWidth="1"/>
    <col min="10248" max="10496" width="9" style="56"/>
    <col min="10497" max="10497" width="17.125" style="56" customWidth="1"/>
    <col min="10498" max="10502" width="15.375" style="56" customWidth="1"/>
    <col min="10503" max="10503" width="17.75" style="56" customWidth="1"/>
    <col min="10504" max="10752" width="9" style="56"/>
    <col min="10753" max="10753" width="17.125" style="56" customWidth="1"/>
    <col min="10754" max="10758" width="15.375" style="56" customWidth="1"/>
    <col min="10759" max="10759" width="17.75" style="56" customWidth="1"/>
    <col min="10760" max="11008" width="9" style="56"/>
    <col min="11009" max="11009" width="17.125" style="56" customWidth="1"/>
    <col min="11010" max="11014" width="15.375" style="56" customWidth="1"/>
    <col min="11015" max="11015" width="17.75" style="56" customWidth="1"/>
    <col min="11016" max="11264" width="9" style="56"/>
    <col min="11265" max="11265" width="17.125" style="56" customWidth="1"/>
    <col min="11266" max="11270" width="15.375" style="56" customWidth="1"/>
    <col min="11271" max="11271" width="17.75" style="56" customWidth="1"/>
    <col min="11272" max="11520" width="9" style="56"/>
    <col min="11521" max="11521" width="17.125" style="56" customWidth="1"/>
    <col min="11522" max="11526" width="15.375" style="56" customWidth="1"/>
    <col min="11527" max="11527" width="17.75" style="56" customWidth="1"/>
    <col min="11528" max="11776" width="9" style="56"/>
    <col min="11777" max="11777" width="17.125" style="56" customWidth="1"/>
    <col min="11778" max="11782" width="15.375" style="56" customWidth="1"/>
    <col min="11783" max="11783" width="17.75" style="56" customWidth="1"/>
    <col min="11784" max="12032" width="9" style="56"/>
    <col min="12033" max="12033" width="17.125" style="56" customWidth="1"/>
    <col min="12034" max="12038" width="15.375" style="56" customWidth="1"/>
    <col min="12039" max="12039" width="17.75" style="56" customWidth="1"/>
    <col min="12040" max="12288" width="9" style="56"/>
    <col min="12289" max="12289" width="17.125" style="56" customWidth="1"/>
    <col min="12290" max="12294" width="15.375" style="56" customWidth="1"/>
    <col min="12295" max="12295" width="17.75" style="56" customWidth="1"/>
    <col min="12296" max="12544" width="9" style="56"/>
    <col min="12545" max="12545" width="17.125" style="56" customWidth="1"/>
    <col min="12546" max="12550" width="15.375" style="56" customWidth="1"/>
    <col min="12551" max="12551" width="17.75" style="56" customWidth="1"/>
    <col min="12552" max="12800" width="9" style="56"/>
    <col min="12801" max="12801" width="17.125" style="56" customWidth="1"/>
    <col min="12802" max="12806" width="15.375" style="56" customWidth="1"/>
    <col min="12807" max="12807" width="17.75" style="56" customWidth="1"/>
    <col min="12808" max="13056" width="9" style="56"/>
    <col min="13057" max="13057" width="17.125" style="56" customWidth="1"/>
    <col min="13058" max="13062" width="15.375" style="56" customWidth="1"/>
    <col min="13063" max="13063" width="17.75" style="56" customWidth="1"/>
    <col min="13064" max="13312" width="9" style="56"/>
    <col min="13313" max="13313" width="17.125" style="56" customWidth="1"/>
    <col min="13314" max="13318" width="15.375" style="56" customWidth="1"/>
    <col min="13319" max="13319" width="17.75" style="56" customWidth="1"/>
    <col min="13320" max="13568" width="9" style="56"/>
    <col min="13569" max="13569" width="17.125" style="56" customWidth="1"/>
    <col min="13570" max="13574" width="15.375" style="56" customWidth="1"/>
    <col min="13575" max="13575" width="17.75" style="56" customWidth="1"/>
    <col min="13576" max="13824" width="9" style="56"/>
    <col min="13825" max="13825" width="17.125" style="56" customWidth="1"/>
    <col min="13826" max="13830" width="15.375" style="56" customWidth="1"/>
    <col min="13831" max="13831" width="17.75" style="56" customWidth="1"/>
    <col min="13832" max="14080" width="9" style="56"/>
    <col min="14081" max="14081" width="17.125" style="56" customWidth="1"/>
    <col min="14082" max="14086" width="15.375" style="56" customWidth="1"/>
    <col min="14087" max="14087" width="17.75" style="56" customWidth="1"/>
    <col min="14088" max="14336" width="9" style="56"/>
    <col min="14337" max="14337" width="17.125" style="56" customWidth="1"/>
    <col min="14338" max="14342" width="15.375" style="56" customWidth="1"/>
    <col min="14343" max="14343" width="17.75" style="56" customWidth="1"/>
    <col min="14344" max="14592" width="9" style="56"/>
    <col min="14593" max="14593" width="17.125" style="56" customWidth="1"/>
    <col min="14594" max="14598" width="15.375" style="56" customWidth="1"/>
    <col min="14599" max="14599" width="17.75" style="56" customWidth="1"/>
    <col min="14600" max="14848" width="9" style="56"/>
    <col min="14849" max="14849" width="17.125" style="56" customWidth="1"/>
    <col min="14850" max="14854" width="15.375" style="56" customWidth="1"/>
    <col min="14855" max="14855" width="17.75" style="56" customWidth="1"/>
    <col min="14856" max="15104" width="9" style="56"/>
    <col min="15105" max="15105" width="17.125" style="56" customWidth="1"/>
    <col min="15106" max="15110" width="15.375" style="56" customWidth="1"/>
    <col min="15111" max="15111" width="17.75" style="56" customWidth="1"/>
    <col min="15112" max="15360" width="9" style="56"/>
    <col min="15361" max="15361" width="17.125" style="56" customWidth="1"/>
    <col min="15362" max="15366" width="15.375" style="56" customWidth="1"/>
    <col min="15367" max="15367" width="17.75" style="56" customWidth="1"/>
    <col min="15368" max="15616" width="9" style="56"/>
    <col min="15617" max="15617" width="17.125" style="56" customWidth="1"/>
    <col min="15618" max="15622" width="15.375" style="56" customWidth="1"/>
    <col min="15623" max="15623" width="17.75" style="56" customWidth="1"/>
    <col min="15624" max="15872" width="9" style="56"/>
    <col min="15873" max="15873" width="17.125" style="56" customWidth="1"/>
    <col min="15874" max="15878" width="15.375" style="56" customWidth="1"/>
    <col min="15879" max="15879" width="17.75" style="56" customWidth="1"/>
    <col min="15880" max="16128" width="9" style="56"/>
    <col min="16129" max="16129" width="17.125" style="56" customWidth="1"/>
    <col min="16130" max="16134" width="15.375" style="56" customWidth="1"/>
    <col min="16135" max="16135" width="17.75" style="56" customWidth="1"/>
    <col min="16136" max="16384" width="9" style="56"/>
  </cols>
  <sheetData>
    <row r="1" spans="1:7" ht="27.75" customHeight="1">
      <c r="A1" s="229" t="s">
        <v>258</v>
      </c>
      <c r="B1" s="229"/>
      <c r="C1" s="229"/>
      <c r="D1" s="229"/>
      <c r="E1" s="229"/>
      <c r="F1" s="229"/>
      <c r="G1" s="229"/>
    </row>
    <row r="2" spans="1:7" ht="15" customHeight="1" thickBot="1">
      <c r="A2" s="191"/>
      <c r="B2" s="192"/>
      <c r="C2" s="192"/>
      <c r="D2" s="192"/>
      <c r="E2" s="192"/>
      <c r="F2" s="192"/>
      <c r="G2" s="193" t="s">
        <v>240</v>
      </c>
    </row>
    <row r="3" spans="1:7" ht="27" customHeight="1">
      <c r="A3" s="230" t="s">
        <v>77</v>
      </c>
      <c r="B3" s="231"/>
      <c r="C3" s="231"/>
      <c r="D3" s="231"/>
      <c r="E3" s="231"/>
      <c r="F3" s="231"/>
      <c r="G3" s="232"/>
    </row>
    <row r="4" spans="1:7" ht="30" customHeight="1">
      <c r="A4" s="194" t="s">
        <v>79</v>
      </c>
      <c r="B4" s="195" t="s">
        <v>109</v>
      </c>
      <c r="C4" s="195" t="s">
        <v>80</v>
      </c>
      <c r="D4" s="196" t="s">
        <v>116</v>
      </c>
      <c r="E4" s="195" t="s">
        <v>80</v>
      </c>
      <c r="F4" s="197" t="s">
        <v>85</v>
      </c>
      <c r="G4" s="198" t="s">
        <v>152</v>
      </c>
    </row>
    <row r="5" spans="1:7" ht="21" customHeight="1">
      <c r="A5" s="199" t="s">
        <v>241</v>
      </c>
      <c r="B5" s="200">
        <f>[1]법인수입세로!D5</f>
        <v>950000</v>
      </c>
      <c r="C5" s="201">
        <f>B5/B10</f>
        <v>0.47499999999999998</v>
      </c>
      <c r="D5" s="202">
        <v>430000</v>
      </c>
      <c r="E5" s="203">
        <f>D5/D10</f>
        <v>0.4777777777777778</v>
      </c>
      <c r="F5" s="204">
        <f>B5-D5</f>
        <v>520000</v>
      </c>
      <c r="G5" s="205" t="s">
        <v>242</v>
      </c>
    </row>
    <row r="6" spans="1:7" ht="21" customHeight="1">
      <c r="A6" s="199" t="s">
        <v>82</v>
      </c>
      <c r="B6" s="200">
        <f>[1]법인수입세로!D9</f>
        <v>72000</v>
      </c>
      <c r="C6" s="201">
        <f>B6/B10</f>
        <v>3.5999999999999997E-2</v>
      </c>
      <c r="D6" s="200">
        <v>65000</v>
      </c>
      <c r="E6" s="203">
        <f>D6/D10</f>
        <v>7.2222222222222215E-2</v>
      </c>
      <c r="F6" s="204">
        <f>B6-D6</f>
        <v>7000</v>
      </c>
      <c r="G6" s="206" t="s">
        <v>243</v>
      </c>
    </row>
    <row r="7" spans="1:7" ht="27.75" customHeight="1">
      <c r="A7" s="207" t="s">
        <v>259</v>
      </c>
      <c r="B7" s="200">
        <f>[1]법인수입세로!D16</f>
        <v>600000</v>
      </c>
      <c r="C7" s="201">
        <f>B7/B10</f>
        <v>0.3</v>
      </c>
      <c r="D7" s="200">
        <v>0</v>
      </c>
      <c r="E7" s="203">
        <v>0</v>
      </c>
      <c r="F7" s="204">
        <v>600000</v>
      </c>
      <c r="G7" s="206" t="s">
        <v>244</v>
      </c>
    </row>
    <row r="8" spans="1:7" ht="21" customHeight="1">
      <c r="A8" s="199" t="s">
        <v>245</v>
      </c>
      <c r="B8" s="200">
        <f>[1]법인수입세로!D19</f>
        <v>0</v>
      </c>
      <c r="C8" s="201">
        <f>B8/B10</f>
        <v>0</v>
      </c>
      <c r="D8" s="200">
        <f>[2]법인수입!E16</f>
        <v>35000</v>
      </c>
      <c r="E8" s="203">
        <f>D8/D10</f>
        <v>3.888888888888889E-2</v>
      </c>
      <c r="F8" s="204">
        <f>B8-D8</f>
        <v>-35000</v>
      </c>
      <c r="G8" s="208" t="s">
        <v>246</v>
      </c>
    </row>
    <row r="9" spans="1:7" ht="21" customHeight="1">
      <c r="A9" s="199" t="s">
        <v>110</v>
      </c>
      <c r="B9" s="200">
        <f>[1]법인수입세로!D22</f>
        <v>378000</v>
      </c>
      <c r="C9" s="201">
        <f>B9/B10</f>
        <v>0.189</v>
      </c>
      <c r="D9" s="200">
        <f>[2]법인수입!E19</f>
        <v>370000</v>
      </c>
      <c r="E9" s="203">
        <f>D9/D10</f>
        <v>0.41111111111111109</v>
      </c>
      <c r="F9" s="204">
        <f>B9-D9</f>
        <v>8000</v>
      </c>
      <c r="G9" s="205"/>
    </row>
    <row r="10" spans="1:7" ht="24" customHeight="1" thickBot="1">
      <c r="A10" s="209" t="s">
        <v>78</v>
      </c>
      <c r="B10" s="210">
        <f>SUM(B5:B9)</f>
        <v>2000000</v>
      </c>
      <c r="C10" s="211">
        <f>B10/B10</f>
        <v>1</v>
      </c>
      <c r="D10" s="210">
        <f>SUM(D5:D9)</f>
        <v>900000</v>
      </c>
      <c r="E10" s="212">
        <f>D10/D10</f>
        <v>1</v>
      </c>
      <c r="F10" s="213">
        <f>B10-D10</f>
        <v>1100000</v>
      </c>
      <c r="G10" s="214"/>
    </row>
    <row r="11" spans="1:7" ht="24.75" customHeight="1">
      <c r="A11" s="230" t="s">
        <v>88</v>
      </c>
      <c r="B11" s="231"/>
      <c r="C11" s="231"/>
      <c r="D11" s="231"/>
      <c r="E11" s="231"/>
      <c r="F11" s="231"/>
      <c r="G11" s="232"/>
    </row>
    <row r="12" spans="1:7" ht="33" customHeight="1">
      <c r="A12" s="194" t="s">
        <v>79</v>
      </c>
      <c r="B12" s="195" t="s">
        <v>109</v>
      </c>
      <c r="C12" s="195" t="s">
        <v>80</v>
      </c>
      <c r="D12" s="196" t="s">
        <v>116</v>
      </c>
      <c r="E12" s="195" t="s">
        <v>80</v>
      </c>
      <c r="F12" s="195" t="s">
        <v>85</v>
      </c>
      <c r="G12" s="215" t="s">
        <v>247</v>
      </c>
    </row>
    <row r="13" spans="1:7" ht="21" customHeight="1">
      <c r="A13" s="216" t="s">
        <v>83</v>
      </c>
      <c r="B13" s="217">
        <f>[1]법인지출세로!D4</f>
        <v>0</v>
      </c>
      <c r="C13" s="203">
        <f>B13/B21</f>
        <v>0</v>
      </c>
      <c r="D13" s="217">
        <f>'[2]법인 지출'!E4</f>
        <v>0</v>
      </c>
      <c r="E13" s="203">
        <f>D13/D21</f>
        <v>0</v>
      </c>
      <c r="F13" s="200">
        <f>B13-D13</f>
        <v>0</v>
      </c>
      <c r="G13" s="205"/>
    </row>
    <row r="14" spans="1:7" ht="21" customHeight="1">
      <c r="A14" s="216" t="s">
        <v>84</v>
      </c>
      <c r="B14" s="202">
        <f>[1]법인지출세로!D7</f>
        <v>49000</v>
      </c>
      <c r="C14" s="203">
        <f>B14/B21</f>
        <v>2.4500000000000001E-2</v>
      </c>
      <c r="D14" s="218">
        <f>'[2]법인 지출'!E7</f>
        <v>48000</v>
      </c>
      <c r="E14" s="203">
        <f>D14/D21</f>
        <v>5.3333333333333337E-2</v>
      </c>
      <c r="F14" s="200">
        <f t="shared" ref="F14:F21" si="0">B14-D14</f>
        <v>1000</v>
      </c>
      <c r="G14" s="205"/>
    </row>
    <row r="15" spans="1:7" ht="21" customHeight="1">
      <c r="A15" s="216" t="s">
        <v>248</v>
      </c>
      <c r="B15" s="202">
        <f>[1]법인지출세로!D22</f>
        <v>90000</v>
      </c>
      <c r="C15" s="203">
        <f>B15/B21</f>
        <v>4.4999999999999998E-2</v>
      </c>
      <c r="D15" s="218">
        <f>'[2]법인 지출'!E22</f>
        <v>90000</v>
      </c>
      <c r="E15" s="203">
        <f>D15/D21</f>
        <v>0.1</v>
      </c>
      <c r="F15" s="200">
        <f t="shared" si="0"/>
        <v>0</v>
      </c>
      <c r="G15" s="208" t="s">
        <v>249</v>
      </c>
    </row>
    <row r="16" spans="1:7" ht="21" customHeight="1">
      <c r="A16" s="216" t="s">
        <v>250</v>
      </c>
      <c r="B16" s="202">
        <f>[1]법인지출세로!D26</f>
        <v>146000</v>
      </c>
      <c r="C16" s="203">
        <f>B16/B21</f>
        <v>7.2999999999999995E-2</v>
      </c>
      <c r="D16" s="218">
        <f>'[2]법인 지출'!E26</f>
        <v>112000</v>
      </c>
      <c r="E16" s="203">
        <f>D16/D21</f>
        <v>0.12444444444444444</v>
      </c>
      <c r="F16" s="200">
        <f t="shared" si="0"/>
        <v>34000</v>
      </c>
      <c r="G16" s="208"/>
    </row>
    <row r="17" spans="1:9" ht="25.5" customHeight="1">
      <c r="A17" s="207" t="s">
        <v>251</v>
      </c>
      <c r="B17" s="219">
        <f>[1]법인지출세로!D29</f>
        <v>115000</v>
      </c>
      <c r="C17" s="203">
        <f>B17/B21</f>
        <v>5.7500000000000002E-2</v>
      </c>
      <c r="D17" s="220">
        <v>320000</v>
      </c>
      <c r="E17" s="203">
        <f>D17/D21</f>
        <v>0.35555555555555557</v>
      </c>
      <c r="F17" s="200">
        <f t="shared" si="0"/>
        <v>-205000</v>
      </c>
      <c r="G17" s="208" t="s">
        <v>252</v>
      </c>
    </row>
    <row r="18" spans="1:9" ht="21" customHeight="1">
      <c r="A18" s="221" t="s">
        <v>253</v>
      </c>
      <c r="B18" s="219">
        <f>[1]법인지출세로!D34</f>
        <v>1300000</v>
      </c>
      <c r="C18" s="203">
        <f>B18/B21</f>
        <v>0.65</v>
      </c>
      <c r="D18" s="222">
        <v>0</v>
      </c>
      <c r="E18" s="203">
        <v>0</v>
      </c>
      <c r="F18" s="200">
        <f>B18-D18</f>
        <v>1300000</v>
      </c>
      <c r="G18" s="208" t="s">
        <v>210</v>
      </c>
    </row>
    <row r="19" spans="1:9" ht="21" customHeight="1">
      <c r="A19" s="199" t="s">
        <v>254</v>
      </c>
      <c r="B19" s="223">
        <f>[1]법인지출세로!D37</f>
        <v>0</v>
      </c>
      <c r="C19" s="203">
        <f>B19/B21</f>
        <v>0</v>
      </c>
      <c r="D19" s="220">
        <f>'[2]법인 지출'!E35</f>
        <v>30000</v>
      </c>
      <c r="E19" s="203">
        <f>D19/D21</f>
        <v>3.3333333333333333E-2</v>
      </c>
      <c r="F19" s="200">
        <f t="shared" si="0"/>
        <v>-30000</v>
      </c>
      <c r="G19" s="208" t="s">
        <v>255</v>
      </c>
    </row>
    <row r="20" spans="1:9" ht="21" customHeight="1">
      <c r="A20" s="216" t="s">
        <v>76</v>
      </c>
      <c r="B20" s="200">
        <f>[1]법인지출세로!D40</f>
        <v>300000</v>
      </c>
      <c r="C20" s="203">
        <f>B20/B21</f>
        <v>0.15</v>
      </c>
      <c r="D20" s="218">
        <f>'[2]법인 지출'!E38</f>
        <v>300000</v>
      </c>
      <c r="E20" s="203">
        <f>D20/D21</f>
        <v>0.33333333333333331</v>
      </c>
      <c r="F20" s="200">
        <f t="shared" si="0"/>
        <v>0</v>
      </c>
      <c r="G20" s="205"/>
    </row>
    <row r="21" spans="1:9" ht="24" customHeight="1" thickBot="1">
      <c r="A21" s="224" t="s">
        <v>256</v>
      </c>
      <c r="B21" s="225">
        <f>SUM(B13:B20)</f>
        <v>2000000</v>
      </c>
      <c r="C21" s="226">
        <f>B21/B21</f>
        <v>1</v>
      </c>
      <c r="D21" s="227">
        <f>SUM(D13:D20)</f>
        <v>900000</v>
      </c>
      <c r="E21" s="226">
        <f>D21/D21</f>
        <v>1</v>
      </c>
      <c r="F21" s="210">
        <f t="shared" si="0"/>
        <v>1100000</v>
      </c>
      <c r="G21" s="214"/>
    </row>
    <row r="22" spans="1:9">
      <c r="A22" s="228"/>
      <c r="B22" s="55"/>
      <c r="C22" s="55"/>
      <c r="D22" s="55"/>
      <c r="E22" s="55"/>
      <c r="F22" s="55"/>
      <c r="G22" s="55"/>
    </row>
    <row r="23" spans="1:9" ht="14.25">
      <c r="A23" s="233" t="s">
        <v>257</v>
      </c>
      <c r="B23" s="234"/>
      <c r="C23" s="234"/>
      <c r="D23" s="234"/>
      <c r="E23" s="234"/>
      <c r="F23" s="234"/>
      <c r="G23" s="234"/>
      <c r="H23" s="234"/>
      <c r="I23" s="234"/>
    </row>
    <row r="24" spans="1:9">
      <c r="A24" s="228"/>
      <c r="B24" s="55"/>
      <c r="C24" s="55"/>
      <c r="D24" s="55"/>
      <c r="E24" s="55"/>
      <c r="F24" s="55"/>
      <c r="G24" s="55"/>
    </row>
    <row r="25" spans="1:9">
      <c r="A25" s="228"/>
      <c r="B25" s="55"/>
      <c r="C25" s="55"/>
      <c r="D25" s="55"/>
      <c r="E25" s="55"/>
      <c r="F25" s="55"/>
      <c r="G25" s="55"/>
    </row>
    <row r="26" spans="1:9">
      <c r="A26" s="228"/>
      <c r="B26" s="55"/>
      <c r="C26" s="55"/>
      <c r="D26" s="55"/>
      <c r="E26" s="55"/>
      <c r="F26" s="55"/>
      <c r="G26" s="55"/>
    </row>
    <row r="27" spans="1:9">
      <c r="A27" s="228"/>
      <c r="B27" s="55"/>
      <c r="C27" s="55"/>
      <c r="D27" s="55"/>
      <c r="E27" s="55"/>
      <c r="F27" s="55"/>
      <c r="G27" s="55"/>
    </row>
    <row r="28" spans="1:9">
      <c r="A28" s="228"/>
      <c r="B28" s="55"/>
      <c r="C28" s="55"/>
      <c r="D28" s="55"/>
      <c r="E28" s="55"/>
      <c r="F28" s="55"/>
      <c r="G28" s="55"/>
    </row>
    <row r="29" spans="1:9">
      <c r="A29" s="228"/>
      <c r="B29" s="55"/>
      <c r="C29" s="55"/>
      <c r="D29" s="55"/>
      <c r="E29" s="55"/>
      <c r="F29" s="55"/>
      <c r="G29" s="55"/>
    </row>
    <row r="30" spans="1:9">
      <c r="A30" s="228"/>
      <c r="B30" s="55"/>
      <c r="C30" s="55"/>
      <c r="D30" s="55"/>
      <c r="E30" s="55"/>
      <c r="F30" s="55"/>
      <c r="G30" s="55"/>
    </row>
    <row r="31" spans="1:9">
      <c r="A31" s="228"/>
      <c r="B31" s="55"/>
      <c r="C31" s="55"/>
      <c r="D31" s="55"/>
      <c r="E31" s="55"/>
      <c r="F31" s="55"/>
      <c r="G31" s="55"/>
    </row>
    <row r="32" spans="1:9">
      <c r="A32" s="228"/>
      <c r="B32" s="55"/>
      <c r="C32" s="55"/>
      <c r="D32" s="55"/>
      <c r="E32" s="55"/>
      <c r="F32" s="55"/>
      <c r="G32" s="55"/>
    </row>
    <row r="33" spans="1:7">
      <c r="A33" s="228"/>
      <c r="B33" s="55"/>
      <c r="C33" s="55"/>
      <c r="D33" s="55"/>
      <c r="E33" s="55"/>
      <c r="F33" s="55"/>
      <c r="G33" s="55"/>
    </row>
    <row r="34" spans="1:7">
      <c r="A34" s="228"/>
      <c r="B34" s="55"/>
      <c r="C34" s="55"/>
      <c r="D34" s="55"/>
      <c r="E34" s="55"/>
      <c r="F34" s="55"/>
      <c r="G34" s="55"/>
    </row>
    <row r="35" spans="1:7">
      <c r="A35" s="228"/>
      <c r="B35" s="55"/>
      <c r="C35" s="55"/>
      <c r="D35" s="55"/>
      <c r="E35" s="55"/>
      <c r="F35" s="55"/>
      <c r="G35" s="55"/>
    </row>
    <row r="36" spans="1:7">
      <c r="A36" s="228"/>
      <c r="B36" s="55"/>
      <c r="C36" s="55"/>
      <c r="D36" s="55"/>
      <c r="E36" s="55"/>
      <c r="F36" s="55"/>
      <c r="G36" s="55"/>
    </row>
    <row r="37" spans="1:7">
      <c r="A37" s="228"/>
      <c r="B37" s="55"/>
      <c r="C37" s="55"/>
      <c r="D37" s="55"/>
      <c r="E37" s="55"/>
      <c r="F37" s="55"/>
      <c r="G37" s="55"/>
    </row>
    <row r="38" spans="1:7">
      <c r="A38" s="228"/>
      <c r="B38" s="55"/>
      <c r="C38" s="55"/>
      <c r="D38" s="55"/>
      <c r="E38" s="55"/>
      <c r="F38" s="55"/>
      <c r="G38" s="55"/>
    </row>
    <row r="39" spans="1:7">
      <c r="A39" s="228"/>
      <c r="B39" s="55"/>
      <c r="C39" s="55"/>
      <c r="D39" s="55"/>
      <c r="E39" s="55"/>
      <c r="F39" s="55"/>
      <c r="G39" s="55"/>
    </row>
    <row r="40" spans="1:7">
      <c r="A40" s="228"/>
      <c r="B40" s="55"/>
      <c r="C40" s="55"/>
      <c r="D40" s="55"/>
      <c r="E40" s="55"/>
      <c r="F40" s="55"/>
      <c r="G40" s="55"/>
    </row>
    <row r="41" spans="1:7">
      <c r="A41" s="228"/>
      <c r="B41" s="55"/>
      <c r="C41" s="55"/>
      <c r="D41" s="55"/>
      <c r="E41" s="55"/>
      <c r="F41" s="55"/>
      <c r="G41" s="55"/>
    </row>
    <row r="42" spans="1:7" ht="17.25" customHeight="1"/>
    <row r="43" spans="1:7" ht="17.25" customHeight="1"/>
    <row r="44" spans="1:7" ht="17.25" customHeight="1"/>
    <row r="45" spans="1:7" ht="17.25" customHeight="1"/>
    <row r="46" spans="1:7" ht="17.25" customHeight="1"/>
    <row r="47" spans="1:7" ht="17.25" customHeight="1"/>
    <row r="48" spans="1:7" ht="17.25" customHeight="1"/>
    <row r="49" spans="1:7" ht="17.25" customHeight="1"/>
    <row r="50" spans="1:7" ht="17.25" customHeight="1"/>
    <row r="51" spans="1:7" ht="17.25" customHeight="1"/>
    <row r="52" spans="1:7">
      <c r="A52" s="228"/>
      <c r="B52" s="55"/>
      <c r="C52" s="55"/>
      <c r="D52" s="55"/>
      <c r="E52" s="55"/>
      <c r="F52" s="55"/>
      <c r="G52" s="55"/>
    </row>
    <row r="53" spans="1:7">
      <c r="A53" s="228"/>
      <c r="B53" s="55"/>
      <c r="C53" s="55"/>
      <c r="D53" s="55"/>
      <c r="E53" s="55"/>
      <c r="F53" s="55"/>
      <c r="G53" s="55"/>
    </row>
    <row r="54" spans="1:7">
      <c r="A54" s="228"/>
      <c r="B54" s="55"/>
      <c r="C54" s="55"/>
      <c r="D54" s="55"/>
      <c r="E54" s="55"/>
      <c r="F54" s="55"/>
      <c r="G54" s="55"/>
    </row>
    <row r="55" spans="1:7">
      <c r="A55" s="228"/>
      <c r="B55" s="55"/>
      <c r="C55" s="55"/>
      <c r="D55" s="55"/>
      <c r="E55" s="55"/>
      <c r="F55" s="55"/>
      <c r="G55" s="55"/>
    </row>
    <row r="56" spans="1:7">
      <c r="A56" s="228"/>
      <c r="B56" s="55"/>
      <c r="C56" s="55"/>
      <c r="D56" s="55"/>
      <c r="E56" s="55"/>
      <c r="F56" s="55"/>
      <c r="G56" s="55"/>
    </row>
    <row r="57" spans="1:7">
      <c r="A57" s="228"/>
      <c r="B57" s="55"/>
      <c r="C57" s="55"/>
      <c r="D57" s="55"/>
      <c r="E57" s="55"/>
      <c r="F57" s="55"/>
      <c r="G57" s="55"/>
    </row>
    <row r="58" spans="1:7">
      <c r="A58" s="228"/>
      <c r="B58" s="55"/>
      <c r="C58" s="55"/>
      <c r="D58" s="55"/>
      <c r="E58" s="55"/>
      <c r="F58" s="55"/>
      <c r="G58" s="55"/>
    </row>
    <row r="59" spans="1:7">
      <c r="A59" s="228"/>
      <c r="B59" s="55"/>
      <c r="C59" s="55"/>
      <c r="D59" s="55"/>
      <c r="E59" s="55"/>
      <c r="F59" s="55"/>
      <c r="G59" s="55"/>
    </row>
    <row r="60" spans="1:7">
      <c r="A60" s="228"/>
      <c r="B60" s="55"/>
      <c r="C60" s="55"/>
      <c r="D60" s="55"/>
      <c r="E60" s="55"/>
      <c r="F60" s="55"/>
      <c r="G60" s="55"/>
    </row>
    <row r="61" spans="1:7">
      <c r="A61" s="228"/>
      <c r="B61" s="55"/>
      <c r="C61" s="55"/>
      <c r="D61" s="55"/>
      <c r="E61" s="55"/>
      <c r="F61" s="55"/>
      <c r="G61" s="55"/>
    </row>
    <row r="62" spans="1:7">
      <c r="A62" s="228"/>
      <c r="B62" s="55"/>
      <c r="C62" s="55"/>
      <c r="D62" s="55"/>
      <c r="E62" s="55"/>
      <c r="F62" s="55"/>
      <c r="G62" s="55"/>
    </row>
    <row r="63" spans="1:7">
      <c r="A63" s="228"/>
      <c r="B63" s="55"/>
      <c r="C63" s="55"/>
      <c r="D63" s="55"/>
      <c r="E63" s="55"/>
      <c r="F63" s="55"/>
      <c r="G63" s="55"/>
    </row>
    <row r="64" spans="1:7">
      <c r="A64" s="228"/>
      <c r="B64" s="55"/>
      <c r="C64" s="55"/>
      <c r="D64" s="55"/>
      <c r="E64" s="55"/>
      <c r="F64" s="55"/>
      <c r="G64" s="55"/>
    </row>
    <row r="65" spans="1:7">
      <c r="A65" s="228"/>
      <c r="B65" s="55"/>
      <c r="C65" s="55"/>
      <c r="D65" s="55"/>
      <c r="E65" s="55"/>
      <c r="F65" s="55"/>
      <c r="G65" s="55"/>
    </row>
    <row r="66" spans="1:7">
      <c r="A66" s="228"/>
      <c r="B66" s="55"/>
      <c r="C66" s="55"/>
      <c r="D66" s="55"/>
      <c r="E66" s="55"/>
      <c r="F66" s="55"/>
      <c r="G66" s="55"/>
    </row>
    <row r="67" spans="1:7">
      <c r="A67" s="228"/>
      <c r="B67" s="55"/>
      <c r="C67" s="55"/>
      <c r="D67" s="55"/>
      <c r="E67" s="55"/>
      <c r="F67" s="55"/>
      <c r="G67" s="55"/>
    </row>
    <row r="68" spans="1:7">
      <c r="A68" s="228"/>
      <c r="B68" s="55"/>
      <c r="C68" s="55"/>
      <c r="D68" s="55"/>
      <c r="E68" s="55"/>
      <c r="F68" s="55"/>
      <c r="G68" s="55"/>
    </row>
    <row r="69" spans="1:7">
      <c r="A69" s="228"/>
      <c r="B69" s="55"/>
      <c r="C69" s="55"/>
      <c r="D69" s="55"/>
      <c r="E69" s="55"/>
      <c r="F69" s="55"/>
      <c r="G69" s="55"/>
    </row>
    <row r="70" spans="1:7">
      <c r="A70" s="228"/>
      <c r="B70" s="55"/>
      <c r="C70" s="55"/>
      <c r="D70" s="55"/>
      <c r="E70" s="55"/>
      <c r="F70" s="55"/>
      <c r="G70" s="55"/>
    </row>
    <row r="71" spans="1:7">
      <c r="A71" s="228"/>
      <c r="B71" s="55"/>
      <c r="C71" s="55"/>
      <c r="D71" s="55"/>
      <c r="E71" s="55"/>
      <c r="F71" s="55"/>
      <c r="G71" s="55"/>
    </row>
    <row r="72" spans="1:7">
      <c r="A72" s="228"/>
      <c r="B72" s="55"/>
      <c r="C72" s="55"/>
      <c r="D72" s="55"/>
      <c r="E72" s="55"/>
      <c r="F72" s="55"/>
      <c r="G72" s="55"/>
    </row>
    <row r="73" spans="1:7">
      <c r="A73" s="228"/>
      <c r="B73" s="55"/>
      <c r="C73" s="55"/>
      <c r="D73" s="55"/>
      <c r="E73" s="55"/>
      <c r="F73" s="55"/>
      <c r="G73" s="55"/>
    </row>
    <row r="74" spans="1:7">
      <c r="A74" s="228"/>
      <c r="B74" s="55"/>
      <c r="C74" s="55"/>
      <c r="D74" s="55"/>
      <c r="E74" s="55"/>
      <c r="F74" s="55"/>
      <c r="G74" s="55"/>
    </row>
    <row r="75" spans="1:7">
      <c r="A75" s="228"/>
      <c r="B75" s="55"/>
      <c r="C75" s="55"/>
      <c r="D75" s="55"/>
      <c r="E75" s="55"/>
      <c r="F75" s="55"/>
      <c r="G75" s="55"/>
    </row>
    <row r="76" spans="1:7">
      <c r="A76" s="228"/>
      <c r="B76" s="55"/>
      <c r="C76" s="55"/>
      <c r="D76" s="55"/>
      <c r="E76" s="55"/>
      <c r="F76" s="55"/>
      <c r="G76" s="55"/>
    </row>
    <row r="77" spans="1:7">
      <c r="A77" s="228"/>
      <c r="B77" s="55"/>
      <c r="C77" s="55"/>
      <c r="D77" s="55"/>
      <c r="E77" s="55"/>
      <c r="F77" s="55"/>
      <c r="G77" s="55"/>
    </row>
    <row r="78" spans="1:7">
      <c r="A78" s="228"/>
      <c r="B78" s="55"/>
      <c r="C78" s="55"/>
      <c r="D78" s="55"/>
      <c r="E78" s="55"/>
      <c r="F78" s="55"/>
      <c r="G78" s="55"/>
    </row>
    <row r="79" spans="1:7">
      <c r="A79" s="228"/>
      <c r="B79" s="55"/>
      <c r="C79" s="55"/>
      <c r="D79" s="55"/>
      <c r="E79" s="55"/>
      <c r="F79" s="55"/>
      <c r="G79" s="55"/>
    </row>
    <row r="80" spans="1:7">
      <c r="A80" s="228"/>
      <c r="B80" s="55"/>
      <c r="C80" s="55"/>
      <c r="D80" s="55"/>
      <c r="E80" s="55"/>
      <c r="F80" s="55"/>
      <c r="G80" s="55"/>
    </row>
    <row r="81" spans="1:7">
      <c r="A81" s="228"/>
      <c r="B81" s="55"/>
      <c r="C81" s="55"/>
      <c r="D81" s="55"/>
      <c r="E81" s="55"/>
      <c r="F81" s="55"/>
      <c r="G81" s="55"/>
    </row>
    <row r="82" spans="1:7">
      <c r="A82" s="228"/>
      <c r="B82" s="55"/>
      <c r="C82" s="55"/>
      <c r="D82" s="55"/>
      <c r="E82" s="55"/>
      <c r="F82" s="55"/>
      <c r="G82" s="55"/>
    </row>
  </sheetData>
  <sheetProtection password="CC3D" sheet="1" objects="1" scenarios="1"/>
  <mergeCells count="4">
    <mergeCell ref="A1:G1"/>
    <mergeCell ref="A3:G3"/>
    <mergeCell ref="A11:G11"/>
    <mergeCell ref="A23:I23"/>
  </mergeCells>
  <phoneticPr fontId="2" type="noConversion"/>
  <pageMargins left="0.37" right="0.21" top="0.55118110236220474" bottom="0.51181102362204722" header="0.1968503937007874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opLeftCell="A19" workbookViewId="0">
      <selection activeCell="D32" sqref="D32"/>
    </sheetView>
  </sheetViews>
  <sheetFormatPr defaultRowHeight="13.5"/>
  <cols>
    <col min="1" max="5" width="12" style="55" customWidth="1"/>
    <col min="6" max="6" width="12" style="149" customWidth="1"/>
    <col min="7" max="7" width="19.375" style="55" customWidth="1"/>
    <col min="8" max="256" width="9" style="56"/>
    <col min="257" max="262" width="12" style="56" customWidth="1"/>
    <col min="263" max="263" width="19.375" style="56" customWidth="1"/>
    <col min="264" max="512" width="9" style="56"/>
    <col min="513" max="518" width="12" style="56" customWidth="1"/>
    <col min="519" max="519" width="19.375" style="56" customWidth="1"/>
    <col min="520" max="768" width="9" style="56"/>
    <col min="769" max="774" width="12" style="56" customWidth="1"/>
    <col min="775" max="775" width="19.375" style="56" customWidth="1"/>
    <col min="776" max="1024" width="9" style="56"/>
    <col min="1025" max="1030" width="12" style="56" customWidth="1"/>
    <col min="1031" max="1031" width="19.375" style="56" customWidth="1"/>
    <col min="1032" max="1280" width="9" style="56"/>
    <col min="1281" max="1286" width="12" style="56" customWidth="1"/>
    <col min="1287" max="1287" width="19.375" style="56" customWidth="1"/>
    <col min="1288" max="1536" width="9" style="56"/>
    <col min="1537" max="1542" width="12" style="56" customWidth="1"/>
    <col min="1543" max="1543" width="19.375" style="56" customWidth="1"/>
    <col min="1544" max="1792" width="9" style="56"/>
    <col min="1793" max="1798" width="12" style="56" customWidth="1"/>
    <col min="1799" max="1799" width="19.375" style="56" customWidth="1"/>
    <col min="1800" max="2048" width="9" style="56"/>
    <col min="2049" max="2054" width="12" style="56" customWidth="1"/>
    <col min="2055" max="2055" width="19.375" style="56" customWidth="1"/>
    <col min="2056" max="2304" width="9" style="56"/>
    <col min="2305" max="2310" width="12" style="56" customWidth="1"/>
    <col min="2311" max="2311" width="19.375" style="56" customWidth="1"/>
    <col min="2312" max="2560" width="9" style="56"/>
    <col min="2561" max="2566" width="12" style="56" customWidth="1"/>
    <col min="2567" max="2567" width="19.375" style="56" customWidth="1"/>
    <col min="2568" max="2816" width="9" style="56"/>
    <col min="2817" max="2822" width="12" style="56" customWidth="1"/>
    <col min="2823" max="2823" width="19.375" style="56" customWidth="1"/>
    <col min="2824" max="3072" width="9" style="56"/>
    <col min="3073" max="3078" width="12" style="56" customWidth="1"/>
    <col min="3079" max="3079" width="19.375" style="56" customWidth="1"/>
    <col min="3080" max="3328" width="9" style="56"/>
    <col min="3329" max="3334" width="12" style="56" customWidth="1"/>
    <col min="3335" max="3335" width="19.375" style="56" customWidth="1"/>
    <col min="3336" max="3584" width="9" style="56"/>
    <col min="3585" max="3590" width="12" style="56" customWidth="1"/>
    <col min="3591" max="3591" width="19.375" style="56" customWidth="1"/>
    <col min="3592" max="3840" width="9" style="56"/>
    <col min="3841" max="3846" width="12" style="56" customWidth="1"/>
    <col min="3847" max="3847" width="19.375" style="56" customWidth="1"/>
    <col min="3848" max="4096" width="9" style="56"/>
    <col min="4097" max="4102" width="12" style="56" customWidth="1"/>
    <col min="4103" max="4103" width="19.375" style="56" customWidth="1"/>
    <col min="4104" max="4352" width="9" style="56"/>
    <col min="4353" max="4358" width="12" style="56" customWidth="1"/>
    <col min="4359" max="4359" width="19.375" style="56" customWidth="1"/>
    <col min="4360" max="4608" width="9" style="56"/>
    <col min="4609" max="4614" width="12" style="56" customWidth="1"/>
    <col min="4615" max="4615" width="19.375" style="56" customWidth="1"/>
    <col min="4616" max="4864" width="9" style="56"/>
    <col min="4865" max="4870" width="12" style="56" customWidth="1"/>
    <col min="4871" max="4871" width="19.375" style="56" customWidth="1"/>
    <col min="4872" max="5120" width="9" style="56"/>
    <col min="5121" max="5126" width="12" style="56" customWidth="1"/>
    <col min="5127" max="5127" width="19.375" style="56" customWidth="1"/>
    <col min="5128" max="5376" width="9" style="56"/>
    <col min="5377" max="5382" width="12" style="56" customWidth="1"/>
    <col min="5383" max="5383" width="19.375" style="56" customWidth="1"/>
    <col min="5384" max="5632" width="9" style="56"/>
    <col min="5633" max="5638" width="12" style="56" customWidth="1"/>
    <col min="5639" max="5639" width="19.375" style="56" customWidth="1"/>
    <col min="5640" max="5888" width="9" style="56"/>
    <col min="5889" max="5894" width="12" style="56" customWidth="1"/>
    <col min="5895" max="5895" width="19.375" style="56" customWidth="1"/>
    <col min="5896" max="6144" width="9" style="56"/>
    <col min="6145" max="6150" width="12" style="56" customWidth="1"/>
    <col min="6151" max="6151" width="19.375" style="56" customWidth="1"/>
    <col min="6152" max="6400" width="9" style="56"/>
    <col min="6401" max="6406" width="12" style="56" customWidth="1"/>
    <col min="6407" max="6407" width="19.375" style="56" customWidth="1"/>
    <col min="6408" max="6656" width="9" style="56"/>
    <col min="6657" max="6662" width="12" style="56" customWidth="1"/>
    <col min="6663" max="6663" width="19.375" style="56" customWidth="1"/>
    <col min="6664" max="6912" width="9" style="56"/>
    <col min="6913" max="6918" width="12" style="56" customWidth="1"/>
    <col min="6919" max="6919" width="19.375" style="56" customWidth="1"/>
    <col min="6920" max="7168" width="9" style="56"/>
    <col min="7169" max="7174" width="12" style="56" customWidth="1"/>
    <col min="7175" max="7175" width="19.375" style="56" customWidth="1"/>
    <col min="7176" max="7424" width="9" style="56"/>
    <col min="7425" max="7430" width="12" style="56" customWidth="1"/>
    <col min="7431" max="7431" width="19.375" style="56" customWidth="1"/>
    <col min="7432" max="7680" width="9" style="56"/>
    <col min="7681" max="7686" width="12" style="56" customWidth="1"/>
    <col min="7687" max="7687" width="19.375" style="56" customWidth="1"/>
    <col min="7688" max="7936" width="9" style="56"/>
    <col min="7937" max="7942" width="12" style="56" customWidth="1"/>
    <col min="7943" max="7943" width="19.375" style="56" customWidth="1"/>
    <col min="7944" max="8192" width="9" style="56"/>
    <col min="8193" max="8198" width="12" style="56" customWidth="1"/>
    <col min="8199" max="8199" width="19.375" style="56" customWidth="1"/>
    <col min="8200" max="8448" width="9" style="56"/>
    <col min="8449" max="8454" width="12" style="56" customWidth="1"/>
    <col min="8455" max="8455" width="19.375" style="56" customWidth="1"/>
    <col min="8456" max="8704" width="9" style="56"/>
    <col min="8705" max="8710" width="12" style="56" customWidth="1"/>
    <col min="8711" max="8711" width="19.375" style="56" customWidth="1"/>
    <col min="8712" max="8960" width="9" style="56"/>
    <col min="8961" max="8966" width="12" style="56" customWidth="1"/>
    <col min="8967" max="8967" width="19.375" style="56" customWidth="1"/>
    <col min="8968" max="9216" width="9" style="56"/>
    <col min="9217" max="9222" width="12" style="56" customWidth="1"/>
    <col min="9223" max="9223" width="19.375" style="56" customWidth="1"/>
    <col min="9224" max="9472" width="9" style="56"/>
    <col min="9473" max="9478" width="12" style="56" customWidth="1"/>
    <col min="9479" max="9479" width="19.375" style="56" customWidth="1"/>
    <col min="9480" max="9728" width="9" style="56"/>
    <col min="9729" max="9734" width="12" style="56" customWidth="1"/>
    <col min="9735" max="9735" width="19.375" style="56" customWidth="1"/>
    <col min="9736" max="9984" width="9" style="56"/>
    <col min="9985" max="9990" width="12" style="56" customWidth="1"/>
    <col min="9991" max="9991" width="19.375" style="56" customWidth="1"/>
    <col min="9992" max="10240" width="9" style="56"/>
    <col min="10241" max="10246" width="12" style="56" customWidth="1"/>
    <col min="10247" max="10247" width="19.375" style="56" customWidth="1"/>
    <col min="10248" max="10496" width="9" style="56"/>
    <col min="10497" max="10502" width="12" style="56" customWidth="1"/>
    <col min="10503" max="10503" width="19.375" style="56" customWidth="1"/>
    <col min="10504" max="10752" width="9" style="56"/>
    <col min="10753" max="10758" width="12" style="56" customWidth="1"/>
    <col min="10759" max="10759" width="19.375" style="56" customWidth="1"/>
    <col min="10760" max="11008" width="9" style="56"/>
    <col min="11009" max="11014" width="12" style="56" customWidth="1"/>
    <col min="11015" max="11015" width="19.375" style="56" customWidth="1"/>
    <col min="11016" max="11264" width="9" style="56"/>
    <col min="11265" max="11270" width="12" style="56" customWidth="1"/>
    <col min="11271" max="11271" width="19.375" style="56" customWidth="1"/>
    <col min="11272" max="11520" width="9" style="56"/>
    <col min="11521" max="11526" width="12" style="56" customWidth="1"/>
    <col min="11527" max="11527" width="19.375" style="56" customWidth="1"/>
    <col min="11528" max="11776" width="9" style="56"/>
    <col min="11777" max="11782" width="12" style="56" customWidth="1"/>
    <col min="11783" max="11783" width="19.375" style="56" customWidth="1"/>
    <col min="11784" max="12032" width="9" style="56"/>
    <col min="12033" max="12038" width="12" style="56" customWidth="1"/>
    <col min="12039" max="12039" width="19.375" style="56" customWidth="1"/>
    <col min="12040" max="12288" width="9" style="56"/>
    <col min="12289" max="12294" width="12" style="56" customWidth="1"/>
    <col min="12295" max="12295" width="19.375" style="56" customWidth="1"/>
    <col min="12296" max="12544" width="9" style="56"/>
    <col min="12545" max="12550" width="12" style="56" customWidth="1"/>
    <col min="12551" max="12551" width="19.375" style="56" customWidth="1"/>
    <col min="12552" max="12800" width="9" style="56"/>
    <col min="12801" max="12806" width="12" style="56" customWidth="1"/>
    <col min="12807" max="12807" width="19.375" style="56" customWidth="1"/>
    <col min="12808" max="13056" width="9" style="56"/>
    <col min="13057" max="13062" width="12" style="56" customWidth="1"/>
    <col min="13063" max="13063" width="19.375" style="56" customWidth="1"/>
    <col min="13064" max="13312" width="9" style="56"/>
    <col min="13313" max="13318" width="12" style="56" customWidth="1"/>
    <col min="13319" max="13319" width="19.375" style="56" customWidth="1"/>
    <col min="13320" max="13568" width="9" style="56"/>
    <col min="13569" max="13574" width="12" style="56" customWidth="1"/>
    <col min="13575" max="13575" width="19.375" style="56" customWidth="1"/>
    <col min="13576" max="13824" width="9" style="56"/>
    <col min="13825" max="13830" width="12" style="56" customWidth="1"/>
    <col min="13831" max="13831" width="19.375" style="56" customWidth="1"/>
    <col min="13832" max="14080" width="9" style="56"/>
    <col min="14081" max="14086" width="12" style="56" customWidth="1"/>
    <col min="14087" max="14087" width="19.375" style="56" customWidth="1"/>
    <col min="14088" max="14336" width="9" style="56"/>
    <col min="14337" max="14342" width="12" style="56" customWidth="1"/>
    <col min="14343" max="14343" width="19.375" style="56" customWidth="1"/>
    <col min="14344" max="14592" width="9" style="56"/>
    <col min="14593" max="14598" width="12" style="56" customWidth="1"/>
    <col min="14599" max="14599" width="19.375" style="56" customWidth="1"/>
    <col min="14600" max="14848" width="9" style="56"/>
    <col min="14849" max="14854" width="12" style="56" customWidth="1"/>
    <col min="14855" max="14855" width="19.375" style="56" customWidth="1"/>
    <col min="14856" max="15104" width="9" style="56"/>
    <col min="15105" max="15110" width="12" style="56" customWidth="1"/>
    <col min="15111" max="15111" width="19.375" style="56" customWidth="1"/>
    <col min="15112" max="15360" width="9" style="56"/>
    <col min="15361" max="15366" width="12" style="56" customWidth="1"/>
    <col min="15367" max="15367" width="19.375" style="56" customWidth="1"/>
    <col min="15368" max="15616" width="9" style="56"/>
    <col min="15617" max="15622" width="12" style="56" customWidth="1"/>
    <col min="15623" max="15623" width="19.375" style="56" customWidth="1"/>
    <col min="15624" max="15872" width="9" style="56"/>
    <col min="15873" max="15878" width="12" style="56" customWidth="1"/>
    <col min="15879" max="15879" width="19.375" style="56" customWidth="1"/>
    <col min="15880" max="16128" width="9" style="56"/>
    <col min="16129" max="16134" width="12" style="56" customWidth="1"/>
    <col min="16135" max="16135" width="19.375" style="56" customWidth="1"/>
    <col min="16136" max="16384" width="9" style="56"/>
  </cols>
  <sheetData>
    <row r="1" spans="1:7" ht="39.75" customHeight="1">
      <c r="A1" s="241" t="s">
        <v>147</v>
      </c>
      <c r="B1" s="242"/>
      <c r="C1" s="242"/>
      <c r="D1" s="242"/>
      <c r="E1" s="242"/>
      <c r="F1" s="242"/>
      <c r="G1" s="242"/>
    </row>
    <row r="2" spans="1:7" ht="19.5" customHeight="1" thickBot="1">
      <c r="A2" s="243" t="s">
        <v>148</v>
      </c>
      <c r="B2" s="243"/>
      <c r="C2" s="243"/>
      <c r="D2" s="243"/>
      <c r="E2" s="243"/>
      <c r="F2" s="243"/>
      <c r="G2" s="243"/>
    </row>
    <row r="3" spans="1:7" ht="27" customHeight="1">
      <c r="A3" s="244" t="s">
        <v>149</v>
      </c>
      <c r="B3" s="245"/>
      <c r="C3" s="246"/>
      <c r="D3" s="247" t="s">
        <v>150</v>
      </c>
      <c r="E3" s="247" t="s">
        <v>151</v>
      </c>
      <c r="F3" s="247" t="s">
        <v>0</v>
      </c>
      <c r="G3" s="249" t="s">
        <v>152</v>
      </c>
    </row>
    <row r="4" spans="1:7" ht="27" customHeight="1">
      <c r="A4" s="126" t="s">
        <v>1</v>
      </c>
      <c r="B4" s="127" t="s">
        <v>2</v>
      </c>
      <c r="C4" s="127" t="s">
        <v>3</v>
      </c>
      <c r="D4" s="248"/>
      <c r="E4" s="248"/>
      <c r="F4" s="248"/>
      <c r="G4" s="250"/>
    </row>
    <row r="5" spans="1:7" ht="27" customHeight="1">
      <c r="A5" s="128" t="s">
        <v>153</v>
      </c>
      <c r="B5" s="129"/>
      <c r="C5" s="129"/>
      <c r="D5" s="130">
        <f>D6</f>
        <v>950000</v>
      </c>
      <c r="E5" s="130">
        <f>E6</f>
        <v>430000</v>
      </c>
      <c r="F5" s="131">
        <f t="shared" ref="F5:F23" si="0">D5-E5</f>
        <v>520000</v>
      </c>
      <c r="G5" s="132"/>
    </row>
    <row r="6" spans="1:7" ht="27" customHeight="1">
      <c r="A6" s="133"/>
      <c r="B6" s="134" t="s">
        <v>154</v>
      </c>
      <c r="C6" s="135"/>
      <c r="D6" s="130">
        <f>D7+D8</f>
        <v>950000</v>
      </c>
      <c r="E6" s="130">
        <f>E7+E8</f>
        <v>430000</v>
      </c>
      <c r="F6" s="131">
        <f t="shared" si="0"/>
        <v>520000</v>
      </c>
      <c r="G6" s="132"/>
    </row>
    <row r="7" spans="1:7" ht="27" customHeight="1">
      <c r="A7" s="133"/>
      <c r="B7" s="135"/>
      <c r="C7" s="134" t="s">
        <v>155</v>
      </c>
      <c r="D7" s="136">
        <v>150000</v>
      </c>
      <c r="E7" s="136">
        <v>150000</v>
      </c>
      <c r="F7" s="131">
        <f t="shared" si="0"/>
        <v>0</v>
      </c>
      <c r="G7" s="137" t="s">
        <v>156</v>
      </c>
    </row>
    <row r="8" spans="1:7" ht="27" customHeight="1">
      <c r="A8" s="133"/>
      <c r="B8" s="135"/>
      <c r="C8" s="134" t="s">
        <v>157</v>
      </c>
      <c r="D8" s="136">
        <v>800000</v>
      </c>
      <c r="E8" s="136">
        <v>280000</v>
      </c>
      <c r="F8" s="131">
        <f t="shared" si="0"/>
        <v>520000</v>
      </c>
      <c r="G8" s="137" t="s">
        <v>158</v>
      </c>
    </row>
    <row r="9" spans="1:7" ht="27" customHeight="1">
      <c r="A9" s="128" t="s">
        <v>159</v>
      </c>
      <c r="B9" s="135"/>
      <c r="C9" s="135"/>
      <c r="D9" s="130">
        <f>SUM(D10,D12,D14)</f>
        <v>72000</v>
      </c>
      <c r="E9" s="130">
        <f>SUM(E10,E12,E14)</f>
        <v>65000</v>
      </c>
      <c r="F9" s="131">
        <f t="shared" si="0"/>
        <v>7000</v>
      </c>
      <c r="G9" s="137"/>
    </row>
    <row r="10" spans="1:7" ht="27" customHeight="1">
      <c r="A10" s="133"/>
      <c r="B10" s="134" t="s">
        <v>160</v>
      </c>
      <c r="C10" s="135"/>
      <c r="D10" s="130">
        <f>D11</f>
        <v>60000</v>
      </c>
      <c r="E10" s="130">
        <f>E11</f>
        <v>55000</v>
      </c>
      <c r="F10" s="131">
        <f t="shared" si="0"/>
        <v>5000</v>
      </c>
      <c r="G10" s="137"/>
    </row>
    <row r="11" spans="1:7" ht="27" customHeight="1">
      <c r="A11" s="133"/>
      <c r="B11" s="135"/>
      <c r="C11" s="134" t="s">
        <v>161</v>
      </c>
      <c r="D11" s="136">
        <v>60000</v>
      </c>
      <c r="E11" s="136">
        <v>55000</v>
      </c>
      <c r="F11" s="131">
        <f t="shared" si="0"/>
        <v>5000</v>
      </c>
      <c r="G11" s="137"/>
    </row>
    <row r="12" spans="1:7" ht="27" customHeight="1">
      <c r="A12" s="133"/>
      <c r="B12" s="134" t="s">
        <v>162</v>
      </c>
      <c r="C12" s="135"/>
      <c r="D12" s="130">
        <f>D13</f>
        <v>4000</v>
      </c>
      <c r="E12" s="130">
        <f>E13</f>
        <v>4000</v>
      </c>
      <c r="F12" s="131">
        <f t="shared" si="0"/>
        <v>0</v>
      </c>
      <c r="G12" s="137"/>
    </row>
    <row r="13" spans="1:7" ht="27" customHeight="1">
      <c r="A13" s="133"/>
      <c r="B13" s="135"/>
      <c r="C13" s="134" t="s">
        <v>163</v>
      </c>
      <c r="D13" s="136">
        <v>4000</v>
      </c>
      <c r="E13" s="136">
        <v>4000</v>
      </c>
      <c r="F13" s="131">
        <f t="shared" si="0"/>
        <v>0</v>
      </c>
      <c r="G13" s="137"/>
    </row>
    <row r="14" spans="1:7" ht="27" customHeight="1">
      <c r="A14" s="133"/>
      <c r="B14" s="134" t="s">
        <v>164</v>
      </c>
      <c r="C14" s="135"/>
      <c r="D14" s="130">
        <f>D15</f>
        <v>8000</v>
      </c>
      <c r="E14" s="130">
        <f>E15</f>
        <v>6000</v>
      </c>
      <c r="F14" s="131">
        <f>D14-E14</f>
        <v>2000</v>
      </c>
      <c r="G14" s="137"/>
    </row>
    <row r="15" spans="1:7" ht="27" customHeight="1">
      <c r="A15" s="133"/>
      <c r="B15" s="135"/>
      <c r="C15" s="134" t="s">
        <v>165</v>
      </c>
      <c r="D15" s="136">
        <v>8000</v>
      </c>
      <c r="E15" s="136">
        <v>6000</v>
      </c>
      <c r="F15" s="131">
        <f>D15-E15</f>
        <v>2000</v>
      </c>
      <c r="G15" s="138" t="s">
        <v>166</v>
      </c>
    </row>
    <row r="16" spans="1:7" ht="27" customHeight="1">
      <c r="A16" s="128" t="s">
        <v>167</v>
      </c>
      <c r="B16" s="134"/>
      <c r="C16" s="134"/>
      <c r="D16" s="130">
        <f>D18</f>
        <v>600000</v>
      </c>
      <c r="E16" s="130">
        <v>0</v>
      </c>
      <c r="F16" s="131"/>
      <c r="G16" s="137"/>
    </row>
    <row r="17" spans="1:7" ht="27" customHeight="1">
      <c r="A17" s="139"/>
      <c r="B17" s="134" t="s">
        <v>168</v>
      </c>
      <c r="C17" s="134"/>
      <c r="D17" s="136">
        <f>D18</f>
        <v>600000</v>
      </c>
      <c r="E17" s="136">
        <v>0</v>
      </c>
      <c r="F17" s="131"/>
      <c r="G17" s="137"/>
    </row>
    <row r="18" spans="1:7" ht="27" customHeight="1">
      <c r="A18" s="139"/>
      <c r="B18" s="134"/>
      <c r="C18" s="134" t="s">
        <v>169</v>
      </c>
      <c r="D18" s="136">
        <v>600000</v>
      </c>
      <c r="E18" s="136">
        <v>0</v>
      </c>
      <c r="F18" s="131"/>
      <c r="G18" s="137" t="s">
        <v>170</v>
      </c>
    </row>
    <row r="19" spans="1:7" ht="27" customHeight="1">
      <c r="A19" s="128" t="s">
        <v>171</v>
      </c>
      <c r="B19" s="135"/>
      <c r="C19" s="135"/>
      <c r="D19" s="130">
        <f>D20</f>
        <v>0</v>
      </c>
      <c r="E19" s="140">
        <f>E20</f>
        <v>35000</v>
      </c>
      <c r="F19" s="131">
        <f t="shared" si="0"/>
        <v>-35000</v>
      </c>
      <c r="G19" s="137"/>
    </row>
    <row r="20" spans="1:7" ht="27" customHeight="1">
      <c r="A20" s="133"/>
      <c r="B20" s="134" t="s">
        <v>172</v>
      </c>
      <c r="C20" s="135"/>
      <c r="D20" s="130">
        <f>D21</f>
        <v>0</v>
      </c>
      <c r="E20" s="140">
        <f>E21</f>
        <v>35000</v>
      </c>
      <c r="F20" s="131">
        <f t="shared" si="0"/>
        <v>-35000</v>
      </c>
      <c r="G20" s="137"/>
    </row>
    <row r="21" spans="1:7" ht="30" customHeight="1">
      <c r="A21" s="133"/>
      <c r="B21" s="135"/>
      <c r="C21" s="134" t="s">
        <v>173</v>
      </c>
      <c r="D21" s="136">
        <v>0</v>
      </c>
      <c r="E21" s="141">
        <v>35000</v>
      </c>
      <c r="F21" s="131">
        <f t="shared" si="0"/>
        <v>-35000</v>
      </c>
      <c r="G21" s="137"/>
    </row>
    <row r="22" spans="1:7" ht="27" customHeight="1" thickBot="1">
      <c r="A22" s="235" t="s">
        <v>4</v>
      </c>
      <c r="B22" s="236"/>
      <c r="C22" s="237"/>
      <c r="D22" s="142">
        <v>378000</v>
      </c>
      <c r="E22" s="143">
        <v>370000</v>
      </c>
      <c r="F22" s="144">
        <f t="shared" si="0"/>
        <v>8000</v>
      </c>
      <c r="G22" s="145"/>
    </row>
    <row r="23" spans="1:7" ht="27" customHeight="1" thickTop="1" thickBot="1">
      <c r="A23" s="238" t="s">
        <v>5</v>
      </c>
      <c r="B23" s="239"/>
      <c r="C23" s="240"/>
      <c r="D23" s="146">
        <f>SUM(D5,D9,D16,D19,D22)</f>
        <v>2000000</v>
      </c>
      <c r="E23" s="146">
        <f>SUM(E5,E9,E19,E22)</f>
        <v>900000</v>
      </c>
      <c r="F23" s="147">
        <f t="shared" si="0"/>
        <v>1100000</v>
      </c>
      <c r="G23" s="148"/>
    </row>
  </sheetData>
  <sheetProtection password="CC3D" sheet="1" objects="1" scenarios="1"/>
  <mergeCells count="9">
    <mergeCell ref="A22:C22"/>
    <mergeCell ref="A23:C23"/>
    <mergeCell ref="A1:G1"/>
    <mergeCell ref="A2:G2"/>
    <mergeCell ref="A3:C3"/>
    <mergeCell ref="D3:D4"/>
    <mergeCell ref="E3:E4"/>
    <mergeCell ref="F3:F4"/>
    <mergeCell ref="G3:G4"/>
  </mergeCells>
  <phoneticPr fontId="2" type="noConversion"/>
  <pageMargins left="0.31496062992125984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4"/>
  <sheetViews>
    <sheetView topLeftCell="A70" zoomScaleNormal="100" workbookViewId="0">
      <selection activeCell="E46" sqref="E46"/>
    </sheetView>
  </sheetViews>
  <sheetFormatPr defaultRowHeight="18" customHeight="1"/>
  <cols>
    <col min="1" max="3" width="11.25" style="55" customWidth="1"/>
    <col min="4" max="6" width="12.125" style="55" customWidth="1"/>
    <col min="7" max="7" width="18.875" style="55" customWidth="1"/>
    <col min="8" max="256" width="9" style="56"/>
    <col min="257" max="259" width="11.25" style="56" customWidth="1"/>
    <col min="260" max="262" width="12.125" style="56" customWidth="1"/>
    <col min="263" max="263" width="18.875" style="56" customWidth="1"/>
    <col min="264" max="512" width="9" style="56"/>
    <col min="513" max="515" width="11.25" style="56" customWidth="1"/>
    <col min="516" max="518" width="12.125" style="56" customWidth="1"/>
    <col min="519" max="519" width="18.875" style="56" customWidth="1"/>
    <col min="520" max="768" width="9" style="56"/>
    <col min="769" max="771" width="11.25" style="56" customWidth="1"/>
    <col min="772" max="774" width="12.125" style="56" customWidth="1"/>
    <col min="775" max="775" width="18.875" style="56" customWidth="1"/>
    <col min="776" max="1024" width="9" style="56"/>
    <col min="1025" max="1027" width="11.25" style="56" customWidth="1"/>
    <col min="1028" max="1030" width="12.125" style="56" customWidth="1"/>
    <col min="1031" max="1031" width="18.875" style="56" customWidth="1"/>
    <col min="1032" max="1280" width="9" style="56"/>
    <col min="1281" max="1283" width="11.25" style="56" customWidth="1"/>
    <col min="1284" max="1286" width="12.125" style="56" customWidth="1"/>
    <col min="1287" max="1287" width="18.875" style="56" customWidth="1"/>
    <col min="1288" max="1536" width="9" style="56"/>
    <col min="1537" max="1539" width="11.25" style="56" customWidth="1"/>
    <col min="1540" max="1542" width="12.125" style="56" customWidth="1"/>
    <col min="1543" max="1543" width="18.875" style="56" customWidth="1"/>
    <col min="1544" max="1792" width="9" style="56"/>
    <col min="1793" max="1795" width="11.25" style="56" customWidth="1"/>
    <col min="1796" max="1798" width="12.125" style="56" customWidth="1"/>
    <col min="1799" max="1799" width="18.875" style="56" customWidth="1"/>
    <col min="1800" max="2048" width="9" style="56"/>
    <col min="2049" max="2051" width="11.25" style="56" customWidth="1"/>
    <col min="2052" max="2054" width="12.125" style="56" customWidth="1"/>
    <col min="2055" max="2055" width="18.875" style="56" customWidth="1"/>
    <col min="2056" max="2304" width="9" style="56"/>
    <col min="2305" max="2307" width="11.25" style="56" customWidth="1"/>
    <col min="2308" max="2310" width="12.125" style="56" customWidth="1"/>
    <col min="2311" max="2311" width="18.875" style="56" customWidth="1"/>
    <col min="2312" max="2560" width="9" style="56"/>
    <col min="2561" max="2563" width="11.25" style="56" customWidth="1"/>
    <col min="2564" max="2566" width="12.125" style="56" customWidth="1"/>
    <col min="2567" max="2567" width="18.875" style="56" customWidth="1"/>
    <col min="2568" max="2816" width="9" style="56"/>
    <col min="2817" max="2819" width="11.25" style="56" customWidth="1"/>
    <col min="2820" max="2822" width="12.125" style="56" customWidth="1"/>
    <col min="2823" max="2823" width="18.875" style="56" customWidth="1"/>
    <col min="2824" max="3072" width="9" style="56"/>
    <col min="3073" max="3075" width="11.25" style="56" customWidth="1"/>
    <col min="3076" max="3078" width="12.125" style="56" customWidth="1"/>
    <col min="3079" max="3079" width="18.875" style="56" customWidth="1"/>
    <col min="3080" max="3328" width="9" style="56"/>
    <col min="3329" max="3331" width="11.25" style="56" customWidth="1"/>
    <col min="3332" max="3334" width="12.125" style="56" customWidth="1"/>
    <col min="3335" max="3335" width="18.875" style="56" customWidth="1"/>
    <col min="3336" max="3584" width="9" style="56"/>
    <col min="3585" max="3587" width="11.25" style="56" customWidth="1"/>
    <col min="3588" max="3590" width="12.125" style="56" customWidth="1"/>
    <col min="3591" max="3591" width="18.875" style="56" customWidth="1"/>
    <col min="3592" max="3840" width="9" style="56"/>
    <col min="3841" max="3843" width="11.25" style="56" customWidth="1"/>
    <col min="3844" max="3846" width="12.125" style="56" customWidth="1"/>
    <col min="3847" max="3847" width="18.875" style="56" customWidth="1"/>
    <col min="3848" max="4096" width="9" style="56"/>
    <col min="4097" max="4099" width="11.25" style="56" customWidth="1"/>
    <col min="4100" max="4102" width="12.125" style="56" customWidth="1"/>
    <col min="4103" max="4103" width="18.875" style="56" customWidth="1"/>
    <col min="4104" max="4352" width="9" style="56"/>
    <col min="4353" max="4355" width="11.25" style="56" customWidth="1"/>
    <col min="4356" max="4358" width="12.125" style="56" customWidth="1"/>
    <col min="4359" max="4359" width="18.875" style="56" customWidth="1"/>
    <col min="4360" max="4608" width="9" style="56"/>
    <col min="4609" max="4611" width="11.25" style="56" customWidth="1"/>
    <col min="4612" max="4614" width="12.125" style="56" customWidth="1"/>
    <col min="4615" max="4615" width="18.875" style="56" customWidth="1"/>
    <col min="4616" max="4864" width="9" style="56"/>
    <col min="4865" max="4867" width="11.25" style="56" customWidth="1"/>
    <col min="4868" max="4870" width="12.125" style="56" customWidth="1"/>
    <col min="4871" max="4871" width="18.875" style="56" customWidth="1"/>
    <col min="4872" max="5120" width="9" style="56"/>
    <col min="5121" max="5123" width="11.25" style="56" customWidth="1"/>
    <col min="5124" max="5126" width="12.125" style="56" customWidth="1"/>
    <col min="5127" max="5127" width="18.875" style="56" customWidth="1"/>
    <col min="5128" max="5376" width="9" style="56"/>
    <col min="5377" max="5379" width="11.25" style="56" customWidth="1"/>
    <col min="5380" max="5382" width="12.125" style="56" customWidth="1"/>
    <col min="5383" max="5383" width="18.875" style="56" customWidth="1"/>
    <col min="5384" max="5632" width="9" style="56"/>
    <col min="5633" max="5635" width="11.25" style="56" customWidth="1"/>
    <col min="5636" max="5638" width="12.125" style="56" customWidth="1"/>
    <col min="5639" max="5639" width="18.875" style="56" customWidth="1"/>
    <col min="5640" max="5888" width="9" style="56"/>
    <col min="5889" max="5891" width="11.25" style="56" customWidth="1"/>
    <col min="5892" max="5894" width="12.125" style="56" customWidth="1"/>
    <col min="5895" max="5895" width="18.875" style="56" customWidth="1"/>
    <col min="5896" max="6144" width="9" style="56"/>
    <col min="6145" max="6147" width="11.25" style="56" customWidth="1"/>
    <col min="6148" max="6150" width="12.125" style="56" customWidth="1"/>
    <col min="6151" max="6151" width="18.875" style="56" customWidth="1"/>
    <col min="6152" max="6400" width="9" style="56"/>
    <col min="6401" max="6403" width="11.25" style="56" customWidth="1"/>
    <col min="6404" max="6406" width="12.125" style="56" customWidth="1"/>
    <col min="6407" max="6407" width="18.875" style="56" customWidth="1"/>
    <col min="6408" max="6656" width="9" style="56"/>
    <col min="6657" max="6659" width="11.25" style="56" customWidth="1"/>
    <col min="6660" max="6662" width="12.125" style="56" customWidth="1"/>
    <col min="6663" max="6663" width="18.875" style="56" customWidth="1"/>
    <col min="6664" max="6912" width="9" style="56"/>
    <col min="6913" max="6915" width="11.25" style="56" customWidth="1"/>
    <col min="6916" max="6918" width="12.125" style="56" customWidth="1"/>
    <col min="6919" max="6919" width="18.875" style="56" customWidth="1"/>
    <col min="6920" max="7168" width="9" style="56"/>
    <col min="7169" max="7171" width="11.25" style="56" customWidth="1"/>
    <col min="7172" max="7174" width="12.125" style="56" customWidth="1"/>
    <col min="7175" max="7175" width="18.875" style="56" customWidth="1"/>
    <col min="7176" max="7424" width="9" style="56"/>
    <col min="7425" max="7427" width="11.25" style="56" customWidth="1"/>
    <col min="7428" max="7430" width="12.125" style="56" customWidth="1"/>
    <col min="7431" max="7431" width="18.875" style="56" customWidth="1"/>
    <col min="7432" max="7680" width="9" style="56"/>
    <col min="7681" max="7683" width="11.25" style="56" customWidth="1"/>
    <col min="7684" max="7686" width="12.125" style="56" customWidth="1"/>
    <col min="7687" max="7687" width="18.875" style="56" customWidth="1"/>
    <col min="7688" max="7936" width="9" style="56"/>
    <col min="7937" max="7939" width="11.25" style="56" customWidth="1"/>
    <col min="7940" max="7942" width="12.125" style="56" customWidth="1"/>
    <col min="7943" max="7943" width="18.875" style="56" customWidth="1"/>
    <col min="7944" max="8192" width="9" style="56"/>
    <col min="8193" max="8195" width="11.25" style="56" customWidth="1"/>
    <col min="8196" max="8198" width="12.125" style="56" customWidth="1"/>
    <col min="8199" max="8199" width="18.875" style="56" customWidth="1"/>
    <col min="8200" max="8448" width="9" style="56"/>
    <col min="8449" max="8451" width="11.25" style="56" customWidth="1"/>
    <col min="8452" max="8454" width="12.125" style="56" customWidth="1"/>
    <col min="8455" max="8455" width="18.875" style="56" customWidth="1"/>
    <col min="8456" max="8704" width="9" style="56"/>
    <col min="8705" max="8707" width="11.25" style="56" customWidth="1"/>
    <col min="8708" max="8710" width="12.125" style="56" customWidth="1"/>
    <col min="8711" max="8711" width="18.875" style="56" customWidth="1"/>
    <col min="8712" max="8960" width="9" style="56"/>
    <col min="8961" max="8963" width="11.25" style="56" customWidth="1"/>
    <col min="8964" max="8966" width="12.125" style="56" customWidth="1"/>
    <col min="8967" max="8967" width="18.875" style="56" customWidth="1"/>
    <col min="8968" max="9216" width="9" style="56"/>
    <col min="9217" max="9219" width="11.25" style="56" customWidth="1"/>
    <col min="9220" max="9222" width="12.125" style="56" customWidth="1"/>
    <col min="9223" max="9223" width="18.875" style="56" customWidth="1"/>
    <col min="9224" max="9472" width="9" style="56"/>
    <col min="9473" max="9475" width="11.25" style="56" customWidth="1"/>
    <col min="9476" max="9478" width="12.125" style="56" customWidth="1"/>
    <col min="9479" max="9479" width="18.875" style="56" customWidth="1"/>
    <col min="9480" max="9728" width="9" style="56"/>
    <col min="9729" max="9731" width="11.25" style="56" customWidth="1"/>
    <col min="9732" max="9734" width="12.125" style="56" customWidth="1"/>
    <col min="9735" max="9735" width="18.875" style="56" customWidth="1"/>
    <col min="9736" max="9984" width="9" style="56"/>
    <col min="9985" max="9987" width="11.25" style="56" customWidth="1"/>
    <col min="9988" max="9990" width="12.125" style="56" customWidth="1"/>
    <col min="9991" max="9991" width="18.875" style="56" customWidth="1"/>
    <col min="9992" max="10240" width="9" style="56"/>
    <col min="10241" max="10243" width="11.25" style="56" customWidth="1"/>
    <col min="10244" max="10246" width="12.125" style="56" customWidth="1"/>
    <col min="10247" max="10247" width="18.875" style="56" customWidth="1"/>
    <col min="10248" max="10496" width="9" style="56"/>
    <col min="10497" max="10499" width="11.25" style="56" customWidth="1"/>
    <col min="10500" max="10502" width="12.125" style="56" customWidth="1"/>
    <col min="10503" max="10503" width="18.875" style="56" customWidth="1"/>
    <col min="10504" max="10752" width="9" style="56"/>
    <col min="10753" max="10755" width="11.25" style="56" customWidth="1"/>
    <col min="10756" max="10758" width="12.125" style="56" customWidth="1"/>
    <col min="10759" max="10759" width="18.875" style="56" customWidth="1"/>
    <col min="10760" max="11008" width="9" style="56"/>
    <col min="11009" max="11011" width="11.25" style="56" customWidth="1"/>
    <col min="11012" max="11014" width="12.125" style="56" customWidth="1"/>
    <col min="11015" max="11015" width="18.875" style="56" customWidth="1"/>
    <col min="11016" max="11264" width="9" style="56"/>
    <col min="11265" max="11267" width="11.25" style="56" customWidth="1"/>
    <col min="11268" max="11270" width="12.125" style="56" customWidth="1"/>
    <col min="11271" max="11271" width="18.875" style="56" customWidth="1"/>
    <col min="11272" max="11520" width="9" style="56"/>
    <col min="11521" max="11523" width="11.25" style="56" customWidth="1"/>
    <col min="11524" max="11526" width="12.125" style="56" customWidth="1"/>
    <col min="11527" max="11527" width="18.875" style="56" customWidth="1"/>
    <col min="11528" max="11776" width="9" style="56"/>
    <col min="11777" max="11779" width="11.25" style="56" customWidth="1"/>
    <col min="11780" max="11782" width="12.125" style="56" customWidth="1"/>
    <col min="11783" max="11783" width="18.875" style="56" customWidth="1"/>
    <col min="11784" max="12032" width="9" style="56"/>
    <col min="12033" max="12035" width="11.25" style="56" customWidth="1"/>
    <col min="12036" max="12038" width="12.125" style="56" customWidth="1"/>
    <col min="12039" max="12039" width="18.875" style="56" customWidth="1"/>
    <col min="12040" max="12288" width="9" style="56"/>
    <col min="12289" max="12291" width="11.25" style="56" customWidth="1"/>
    <col min="12292" max="12294" width="12.125" style="56" customWidth="1"/>
    <col min="12295" max="12295" width="18.875" style="56" customWidth="1"/>
    <col min="12296" max="12544" width="9" style="56"/>
    <col min="12545" max="12547" width="11.25" style="56" customWidth="1"/>
    <col min="12548" max="12550" width="12.125" style="56" customWidth="1"/>
    <col min="12551" max="12551" width="18.875" style="56" customWidth="1"/>
    <col min="12552" max="12800" width="9" style="56"/>
    <col min="12801" max="12803" width="11.25" style="56" customWidth="1"/>
    <col min="12804" max="12806" width="12.125" style="56" customWidth="1"/>
    <col min="12807" max="12807" width="18.875" style="56" customWidth="1"/>
    <col min="12808" max="13056" width="9" style="56"/>
    <col min="13057" max="13059" width="11.25" style="56" customWidth="1"/>
    <col min="13060" max="13062" width="12.125" style="56" customWidth="1"/>
    <col min="13063" max="13063" width="18.875" style="56" customWidth="1"/>
    <col min="13064" max="13312" width="9" style="56"/>
    <col min="13313" max="13315" width="11.25" style="56" customWidth="1"/>
    <col min="13316" max="13318" width="12.125" style="56" customWidth="1"/>
    <col min="13319" max="13319" width="18.875" style="56" customWidth="1"/>
    <col min="13320" max="13568" width="9" style="56"/>
    <col min="13569" max="13571" width="11.25" style="56" customWidth="1"/>
    <col min="13572" max="13574" width="12.125" style="56" customWidth="1"/>
    <col min="13575" max="13575" width="18.875" style="56" customWidth="1"/>
    <col min="13576" max="13824" width="9" style="56"/>
    <col min="13825" max="13827" width="11.25" style="56" customWidth="1"/>
    <col min="13828" max="13830" width="12.125" style="56" customWidth="1"/>
    <col min="13831" max="13831" width="18.875" style="56" customWidth="1"/>
    <col min="13832" max="14080" width="9" style="56"/>
    <col min="14081" max="14083" width="11.25" style="56" customWidth="1"/>
    <col min="14084" max="14086" width="12.125" style="56" customWidth="1"/>
    <col min="14087" max="14087" width="18.875" style="56" customWidth="1"/>
    <col min="14088" max="14336" width="9" style="56"/>
    <col min="14337" max="14339" width="11.25" style="56" customWidth="1"/>
    <col min="14340" max="14342" width="12.125" style="56" customWidth="1"/>
    <col min="14343" max="14343" width="18.875" style="56" customWidth="1"/>
    <col min="14344" max="14592" width="9" style="56"/>
    <col min="14593" max="14595" width="11.25" style="56" customWidth="1"/>
    <col min="14596" max="14598" width="12.125" style="56" customWidth="1"/>
    <col min="14599" max="14599" width="18.875" style="56" customWidth="1"/>
    <col min="14600" max="14848" width="9" style="56"/>
    <col min="14849" max="14851" width="11.25" style="56" customWidth="1"/>
    <col min="14852" max="14854" width="12.125" style="56" customWidth="1"/>
    <col min="14855" max="14855" width="18.875" style="56" customWidth="1"/>
    <col min="14856" max="15104" width="9" style="56"/>
    <col min="15105" max="15107" width="11.25" style="56" customWidth="1"/>
    <col min="15108" max="15110" width="12.125" style="56" customWidth="1"/>
    <col min="15111" max="15111" width="18.875" style="56" customWidth="1"/>
    <col min="15112" max="15360" width="9" style="56"/>
    <col min="15361" max="15363" width="11.25" style="56" customWidth="1"/>
    <col min="15364" max="15366" width="12.125" style="56" customWidth="1"/>
    <col min="15367" max="15367" width="18.875" style="56" customWidth="1"/>
    <col min="15368" max="15616" width="9" style="56"/>
    <col min="15617" max="15619" width="11.25" style="56" customWidth="1"/>
    <col min="15620" max="15622" width="12.125" style="56" customWidth="1"/>
    <col min="15623" max="15623" width="18.875" style="56" customWidth="1"/>
    <col min="15624" max="15872" width="9" style="56"/>
    <col min="15873" max="15875" width="11.25" style="56" customWidth="1"/>
    <col min="15876" max="15878" width="12.125" style="56" customWidth="1"/>
    <col min="15879" max="15879" width="18.875" style="56" customWidth="1"/>
    <col min="15880" max="16128" width="9" style="56"/>
    <col min="16129" max="16131" width="11.25" style="56" customWidth="1"/>
    <col min="16132" max="16134" width="12.125" style="56" customWidth="1"/>
    <col min="16135" max="16135" width="18.875" style="56" customWidth="1"/>
    <col min="16136" max="16384" width="9" style="56"/>
  </cols>
  <sheetData>
    <row r="1" spans="1:7" ht="25.5" customHeight="1" thickBot="1">
      <c r="A1" s="257" t="s">
        <v>174</v>
      </c>
      <c r="B1" s="257"/>
      <c r="C1" s="257"/>
      <c r="D1" s="257"/>
      <c r="E1" s="257"/>
      <c r="F1" s="257"/>
      <c r="G1" s="257"/>
    </row>
    <row r="2" spans="1:7" ht="19.5" customHeight="1">
      <c r="A2" s="244" t="s">
        <v>149</v>
      </c>
      <c r="B2" s="245"/>
      <c r="C2" s="246"/>
      <c r="D2" s="247" t="s">
        <v>150</v>
      </c>
      <c r="E2" s="247" t="s">
        <v>175</v>
      </c>
      <c r="F2" s="247" t="s">
        <v>0</v>
      </c>
      <c r="G2" s="249" t="s">
        <v>152</v>
      </c>
    </row>
    <row r="3" spans="1:7" ht="19.5" customHeight="1">
      <c r="A3" s="126" t="s">
        <v>1</v>
      </c>
      <c r="B3" s="127" t="s">
        <v>2</v>
      </c>
      <c r="C3" s="127" t="s">
        <v>3</v>
      </c>
      <c r="D3" s="248"/>
      <c r="E3" s="248"/>
      <c r="F3" s="248"/>
      <c r="G3" s="250"/>
    </row>
    <row r="4" spans="1:7" ht="21.75" customHeight="1">
      <c r="A4" s="150" t="s">
        <v>176</v>
      </c>
      <c r="B4" s="151"/>
      <c r="C4" s="151"/>
      <c r="D4" s="152">
        <f>D5</f>
        <v>0</v>
      </c>
      <c r="E4" s="152">
        <f>E5</f>
        <v>0</v>
      </c>
      <c r="F4" s="152">
        <f>D4-E4</f>
        <v>0</v>
      </c>
      <c r="G4" s="153"/>
    </row>
    <row r="5" spans="1:7" ht="21.75" customHeight="1">
      <c r="A5" s="154"/>
      <c r="B5" s="155" t="s">
        <v>6</v>
      </c>
      <c r="C5" s="151"/>
      <c r="D5" s="152">
        <f>D6</f>
        <v>0</v>
      </c>
      <c r="E5" s="152">
        <f>E6</f>
        <v>0</v>
      </c>
      <c r="F5" s="152">
        <f t="shared" ref="F5:F41" si="0">D5-E5</f>
        <v>0</v>
      </c>
      <c r="G5" s="153"/>
    </row>
    <row r="6" spans="1:7" ht="21.75" customHeight="1">
      <c r="A6" s="154"/>
      <c r="B6" s="151"/>
      <c r="C6" s="155" t="s">
        <v>177</v>
      </c>
      <c r="D6" s="156">
        <v>0</v>
      </c>
      <c r="E6" s="156">
        <v>0</v>
      </c>
      <c r="F6" s="152">
        <f t="shared" si="0"/>
        <v>0</v>
      </c>
      <c r="G6" s="157"/>
    </row>
    <row r="7" spans="1:7" ht="21.75" customHeight="1">
      <c r="A7" s="150" t="s">
        <v>7</v>
      </c>
      <c r="B7" s="151"/>
      <c r="C7" s="151"/>
      <c r="D7" s="152">
        <f>D8+D11+D17</f>
        <v>49000</v>
      </c>
      <c r="E7" s="152">
        <v>48000</v>
      </c>
      <c r="F7" s="152">
        <f t="shared" si="0"/>
        <v>1000</v>
      </c>
      <c r="G7" s="158"/>
    </row>
    <row r="8" spans="1:7" ht="21.75" customHeight="1">
      <c r="A8" s="154"/>
      <c r="B8" s="155" t="s">
        <v>8</v>
      </c>
      <c r="C8" s="151"/>
      <c r="D8" s="152">
        <f>SUM(D9:D10)</f>
        <v>11000</v>
      </c>
      <c r="E8" s="152">
        <f>E9+E10</f>
        <v>10000</v>
      </c>
      <c r="F8" s="152">
        <f t="shared" si="0"/>
        <v>1000</v>
      </c>
      <c r="G8" s="158"/>
    </row>
    <row r="9" spans="1:7" ht="21.75" customHeight="1">
      <c r="A9" s="154"/>
      <c r="B9" s="151"/>
      <c r="C9" s="155" t="s">
        <v>178</v>
      </c>
      <c r="D9" s="156">
        <v>10000</v>
      </c>
      <c r="E9" s="156">
        <v>10000</v>
      </c>
      <c r="F9" s="152">
        <f t="shared" si="0"/>
        <v>0</v>
      </c>
      <c r="G9" s="157" t="s">
        <v>179</v>
      </c>
    </row>
    <row r="10" spans="1:7" ht="21.75" customHeight="1">
      <c r="A10" s="154"/>
      <c r="B10" s="151"/>
      <c r="C10" s="155" t="s">
        <v>180</v>
      </c>
      <c r="D10" s="159">
        <v>1000</v>
      </c>
      <c r="E10" s="160">
        <v>0</v>
      </c>
      <c r="F10" s="152">
        <f t="shared" si="0"/>
        <v>1000</v>
      </c>
      <c r="G10" s="157" t="s">
        <v>181</v>
      </c>
    </row>
    <row r="11" spans="1:7" ht="21.75" customHeight="1">
      <c r="A11" s="154"/>
      <c r="B11" s="155" t="s">
        <v>9</v>
      </c>
      <c r="C11" s="151"/>
      <c r="D11" s="152">
        <f>SUM(D12:D16)</f>
        <v>20000</v>
      </c>
      <c r="E11" s="152">
        <f>SUM(E12:E16)</f>
        <v>18000</v>
      </c>
      <c r="F11" s="152">
        <f t="shared" si="0"/>
        <v>2000</v>
      </c>
      <c r="G11" s="158"/>
    </row>
    <row r="12" spans="1:7" ht="21.75" customHeight="1">
      <c r="A12" s="154"/>
      <c r="B12" s="151"/>
      <c r="C12" s="155" t="s">
        <v>182</v>
      </c>
      <c r="D12" s="156">
        <v>6000</v>
      </c>
      <c r="E12" s="156">
        <v>4000</v>
      </c>
      <c r="F12" s="152">
        <f t="shared" si="0"/>
        <v>2000</v>
      </c>
      <c r="G12" s="157" t="s">
        <v>183</v>
      </c>
    </row>
    <row r="13" spans="1:7" ht="21.75" customHeight="1">
      <c r="A13" s="154"/>
      <c r="B13" s="151"/>
      <c r="C13" s="155" t="s">
        <v>184</v>
      </c>
      <c r="D13" s="156">
        <v>2000</v>
      </c>
      <c r="E13" s="156">
        <v>1000</v>
      </c>
      <c r="F13" s="152">
        <f t="shared" si="0"/>
        <v>1000</v>
      </c>
      <c r="G13" s="157" t="s">
        <v>185</v>
      </c>
    </row>
    <row r="14" spans="1:7" ht="21.75" customHeight="1">
      <c r="A14" s="154"/>
      <c r="B14" s="151"/>
      <c r="C14" s="155" t="s">
        <v>186</v>
      </c>
      <c r="D14" s="156">
        <v>500</v>
      </c>
      <c r="E14" s="156">
        <v>1000</v>
      </c>
      <c r="F14" s="152">
        <f t="shared" si="0"/>
        <v>-500</v>
      </c>
      <c r="G14" s="157" t="s">
        <v>187</v>
      </c>
    </row>
    <row r="15" spans="1:7" ht="21.75" customHeight="1">
      <c r="A15" s="154"/>
      <c r="B15" s="151"/>
      <c r="C15" s="155" t="s">
        <v>188</v>
      </c>
      <c r="D15" s="156">
        <v>11000</v>
      </c>
      <c r="E15" s="156">
        <v>11000</v>
      </c>
      <c r="F15" s="152">
        <f t="shared" si="0"/>
        <v>0</v>
      </c>
      <c r="G15" s="157" t="s">
        <v>189</v>
      </c>
    </row>
    <row r="16" spans="1:7" ht="21.75" customHeight="1">
      <c r="A16" s="154"/>
      <c r="B16" s="151"/>
      <c r="C16" s="155" t="s">
        <v>10</v>
      </c>
      <c r="D16" s="156">
        <v>500</v>
      </c>
      <c r="E16" s="156">
        <v>1000</v>
      </c>
      <c r="F16" s="152">
        <f t="shared" si="0"/>
        <v>-500</v>
      </c>
      <c r="G16" s="157" t="s">
        <v>190</v>
      </c>
    </row>
    <row r="17" spans="1:7" ht="21.75" customHeight="1">
      <c r="A17" s="154"/>
      <c r="B17" s="155" t="s">
        <v>11</v>
      </c>
      <c r="C17" s="151"/>
      <c r="D17" s="152">
        <f>SUM(D18:D21)</f>
        <v>18000</v>
      </c>
      <c r="E17" s="152">
        <f>SUM(E18:E21)</f>
        <v>20000</v>
      </c>
      <c r="F17" s="152">
        <f t="shared" si="0"/>
        <v>-2000</v>
      </c>
      <c r="G17" s="157"/>
    </row>
    <row r="18" spans="1:7" ht="21.75" customHeight="1">
      <c r="A18" s="154"/>
      <c r="B18" s="151"/>
      <c r="C18" s="155" t="s">
        <v>191</v>
      </c>
      <c r="D18" s="156">
        <v>1000</v>
      </c>
      <c r="E18" s="156">
        <v>1000</v>
      </c>
      <c r="F18" s="152">
        <f t="shared" si="0"/>
        <v>0</v>
      </c>
      <c r="G18" s="157"/>
    </row>
    <row r="19" spans="1:7" ht="21.75" customHeight="1">
      <c r="A19" s="154"/>
      <c r="B19" s="151"/>
      <c r="C19" s="155" t="s">
        <v>192</v>
      </c>
      <c r="D19" s="156">
        <v>7000</v>
      </c>
      <c r="E19" s="156">
        <v>6000</v>
      </c>
      <c r="F19" s="152">
        <f t="shared" si="0"/>
        <v>1000</v>
      </c>
      <c r="G19" s="158" t="s">
        <v>193</v>
      </c>
    </row>
    <row r="20" spans="1:7" ht="21.75" customHeight="1">
      <c r="A20" s="154"/>
      <c r="B20" s="151"/>
      <c r="C20" s="155" t="s">
        <v>194</v>
      </c>
      <c r="D20" s="156">
        <v>2000</v>
      </c>
      <c r="E20" s="156">
        <v>3000</v>
      </c>
      <c r="F20" s="152">
        <f t="shared" si="0"/>
        <v>-1000</v>
      </c>
      <c r="G20" s="161" t="s">
        <v>195</v>
      </c>
    </row>
    <row r="21" spans="1:7" ht="21.75" customHeight="1">
      <c r="A21" s="154"/>
      <c r="B21" s="151"/>
      <c r="C21" s="155" t="s">
        <v>196</v>
      </c>
      <c r="D21" s="156">
        <v>8000</v>
      </c>
      <c r="E21" s="156">
        <v>10000</v>
      </c>
      <c r="F21" s="152">
        <f t="shared" si="0"/>
        <v>-2000</v>
      </c>
      <c r="G21" s="157" t="s">
        <v>197</v>
      </c>
    </row>
    <row r="22" spans="1:7" ht="21.75" customHeight="1">
      <c r="A22" s="150" t="s">
        <v>198</v>
      </c>
      <c r="B22" s="151"/>
      <c r="C22" s="151"/>
      <c r="D22" s="152">
        <f>D23</f>
        <v>90000</v>
      </c>
      <c r="E22" s="152">
        <f>E23</f>
        <v>90000</v>
      </c>
      <c r="F22" s="152">
        <f t="shared" si="0"/>
        <v>0</v>
      </c>
      <c r="G22" s="157"/>
    </row>
    <row r="23" spans="1:7" ht="21.75" customHeight="1">
      <c r="A23" s="154"/>
      <c r="B23" s="155" t="s">
        <v>198</v>
      </c>
      <c r="C23" s="151"/>
      <c r="D23" s="152">
        <f>SUM(D24:D25)</f>
        <v>90000</v>
      </c>
      <c r="E23" s="152">
        <f>SUM(E24:E25)</f>
        <v>90000</v>
      </c>
      <c r="F23" s="152">
        <f t="shared" si="0"/>
        <v>0</v>
      </c>
      <c r="G23" s="162"/>
    </row>
    <row r="24" spans="1:7" ht="21.75" customHeight="1">
      <c r="A24" s="154"/>
      <c r="B24" s="151"/>
      <c r="C24" s="155" t="s">
        <v>199</v>
      </c>
      <c r="D24" s="156">
        <v>20000</v>
      </c>
      <c r="E24" s="156">
        <v>20000</v>
      </c>
      <c r="F24" s="152">
        <f t="shared" si="0"/>
        <v>0</v>
      </c>
      <c r="G24" s="161" t="s">
        <v>200</v>
      </c>
    </row>
    <row r="25" spans="1:7" ht="24" customHeight="1">
      <c r="A25" s="154"/>
      <c r="B25" s="151"/>
      <c r="C25" s="155" t="s">
        <v>201</v>
      </c>
      <c r="D25" s="156">
        <v>70000</v>
      </c>
      <c r="E25" s="156">
        <v>70000</v>
      </c>
      <c r="F25" s="152">
        <f t="shared" si="0"/>
        <v>0</v>
      </c>
      <c r="G25" s="161" t="s">
        <v>202</v>
      </c>
    </row>
    <row r="26" spans="1:7" ht="21.75" customHeight="1">
      <c r="A26" s="150" t="s">
        <v>12</v>
      </c>
      <c r="B26" s="151"/>
      <c r="C26" s="151"/>
      <c r="D26" s="152">
        <f>D27</f>
        <v>146000</v>
      </c>
      <c r="E26" s="152">
        <f>E27</f>
        <v>112000</v>
      </c>
      <c r="F26" s="152">
        <f t="shared" si="0"/>
        <v>34000</v>
      </c>
      <c r="G26" s="161"/>
    </row>
    <row r="27" spans="1:7" ht="21.75" customHeight="1">
      <c r="A27" s="154"/>
      <c r="B27" s="155" t="s">
        <v>12</v>
      </c>
      <c r="C27" s="151"/>
      <c r="D27" s="152">
        <f>D28</f>
        <v>146000</v>
      </c>
      <c r="E27" s="152">
        <f>E28</f>
        <v>112000</v>
      </c>
      <c r="F27" s="152">
        <f t="shared" si="0"/>
        <v>34000</v>
      </c>
      <c r="G27" s="158"/>
    </row>
    <row r="28" spans="1:7" ht="21.75" customHeight="1">
      <c r="A28" s="154"/>
      <c r="B28" s="151"/>
      <c r="C28" s="155" t="s">
        <v>12</v>
      </c>
      <c r="D28" s="156">
        <v>146000</v>
      </c>
      <c r="E28" s="156">
        <v>112000</v>
      </c>
      <c r="F28" s="152">
        <f t="shared" si="0"/>
        <v>34000</v>
      </c>
      <c r="G28" s="158"/>
    </row>
    <row r="29" spans="1:7" ht="29.25" customHeight="1">
      <c r="A29" s="163" t="s">
        <v>203</v>
      </c>
      <c r="B29" s="164"/>
      <c r="C29" s="164"/>
      <c r="D29" s="152">
        <f>D30+D32</f>
        <v>115000</v>
      </c>
      <c r="E29" s="152">
        <f>SUM(E30,E32)</f>
        <v>320000</v>
      </c>
      <c r="F29" s="152">
        <f t="shared" si="0"/>
        <v>-205000</v>
      </c>
      <c r="G29" s="161"/>
    </row>
    <row r="30" spans="1:7" ht="21.75" customHeight="1">
      <c r="A30" s="154"/>
      <c r="B30" s="165" t="s">
        <v>204</v>
      </c>
      <c r="C30" s="151"/>
      <c r="D30" s="152">
        <f>D31</f>
        <v>15000</v>
      </c>
      <c r="E30" s="166">
        <f>E31</f>
        <v>20000</v>
      </c>
      <c r="F30" s="152">
        <f t="shared" si="0"/>
        <v>-5000</v>
      </c>
      <c r="G30" s="161"/>
    </row>
    <row r="31" spans="1:7" ht="21.75" customHeight="1">
      <c r="A31" s="154"/>
      <c r="B31" s="151"/>
      <c r="C31" s="155" t="s">
        <v>205</v>
      </c>
      <c r="D31" s="156">
        <v>15000</v>
      </c>
      <c r="E31" s="166">
        <v>20000</v>
      </c>
      <c r="F31" s="152">
        <f t="shared" si="0"/>
        <v>-5000</v>
      </c>
      <c r="G31" s="161"/>
    </row>
    <row r="32" spans="1:7" ht="21.75" customHeight="1">
      <c r="A32" s="154"/>
      <c r="B32" s="165" t="s">
        <v>206</v>
      </c>
      <c r="C32" s="151"/>
      <c r="D32" s="152">
        <f>D33</f>
        <v>100000</v>
      </c>
      <c r="E32" s="152">
        <f>SUM(E33:E33)</f>
        <v>300000</v>
      </c>
      <c r="F32" s="152">
        <f t="shared" si="0"/>
        <v>-200000</v>
      </c>
      <c r="G32" s="158"/>
    </row>
    <row r="33" spans="1:7" ht="26.25" customHeight="1" thickBot="1">
      <c r="A33" s="167"/>
      <c r="B33" s="168"/>
      <c r="C33" s="169" t="s">
        <v>207</v>
      </c>
      <c r="D33" s="170">
        <v>100000</v>
      </c>
      <c r="E33" s="170">
        <v>300000</v>
      </c>
      <c r="F33" s="171">
        <f t="shared" si="0"/>
        <v>-200000</v>
      </c>
      <c r="G33" s="172"/>
    </row>
    <row r="34" spans="1:7" ht="27.75" customHeight="1">
      <c r="A34" s="173" t="s">
        <v>208</v>
      </c>
      <c r="B34" s="174"/>
      <c r="C34" s="175"/>
      <c r="D34" s="176">
        <f>D35</f>
        <v>1300000</v>
      </c>
      <c r="E34" s="177">
        <v>0</v>
      </c>
      <c r="F34" s="176">
        <f>D34-E34</f>
        <v>1300000</v>
      </c>
      <c r="G34" s="178"/>
    </row>
    <row r="35" spans="1:7" ht="28.5" customHeight="1">
      <c r="A35" s="154"/>
      <c r="B35" s="179" t="s">
        <v>209</v>
      </c>
      <c r="C35" s="155"/>
      <c r="D35" s="156">
        <f>D36</f>
        <v>1300000</v>
      </c>
      <c r="E35" s="156">
        <v>0</v>
      </c>
      <c r="F35" s="176">
        <f>D35-E35</f>
        <v>1300000</v>
      </c>
      <c r="G35" s="158"/>
    </row>
    <row r="36" spans="1:7" ht="21.75" customHeight="1">
      <c r="A36" s="154"/>
      <c r="B36" s="151"/>
      <c r="C36" s="155" t="s">
        <v>210</v>
      </c>
      <c r="D36" s="156">
        <v>1300000</v>
      </c>
      <c r="E36" s="156">
        <v>0</v>
      </c>
      <c r="F36" s="176">
        <f>D36-E36</f>
        <v>1300000</v>
      </c>
      <c r="G36" s="158"/>
    </row>
    <row r="37" spans="1:7" ht="28.5" customHeight="1">
      <c r="A37" s="180" t="s">
        <v>211</v>
      </c>
      <c r="B37" s="181"/>
      <c r="C37" s="155"/>
      <c r="D37" s="152">
        <f>D38</f>
        <v>0</v>
      </c>
      <c r="E37" s="152">
        <f>E38</f>
        <v>30000</v>
      </c>
      <c r="F37" s="176">
        <f>D37-E37</f>
        <v>-30000</v>
      </c>
      <c r="G37" s="158"/>
    </row>
    <row r="38" spans="1:7" ht="24.75" customHeight="1">
      <c r="A38" s="154"/>
      <c r="B38" s="155" t="s">
        <v>212</v>
      </c>
      <c r="C38" s="151"/>
      <c r="D38" s="152">
        <f>D39</f>
        <v>0</v>
      </c>
      <c r="E38" s="182">
        <f>E39</f>
        <v>30000</v>
      </c>
      <c r="F38" s="152">
        <f t="shared" si="0"/>
        <v>-30000</v>
      </c>
      <c r="G38" s="158"/>
    </row>
    <row r="39" spans="1:7" ht="24.75" customHeight="1">
      <c r="A39" s="154"/>
      <c r="B39" s="151"/>
      <c r="C39" s="155" t="s">
        <v>213</v>
      </c>
      <c r="D39" s="156">
        <v>0</v>
      </c>
      <c r="E39" s="159">
        <v>30000</v>
      </c>
      <c r="F39" s="152">
        <f t="shared" si="0"/>
        <v>-30000</v>
      </c>
      <c r="G39" s="158"/>
    </row>
    <row r="40" spans="1:7" ht="21.75" customHeight="1" thickBot="1">
      <c r="A40" s="251" t="s">
        <v>214</v>
      </c>
      <c r="B40" s="252"/>
      <c r="C40" s="253"/>
      <c r="D40" s="183">
        <v>300000</v>
      </c>
      <c r="E40" s="184">
        <v>300000</v>
      </c>
      <c r="F40" s="185">
        <f t="shared" si="0"/>
        <v>0</v>
      </c>
      <c r="G40" s="186"/>
    </row>
    <row r="41" spans="1:7" ht="24" customHeight="1" thickTop="1" thickBot="1">
      <c r="A41" s="254" t="s">
        <v>215</v>
      </c>
      <c r="B41" s="255"/>
      <c r="C41" s="256"/>
      <c r="D41" s="187">
        <f>D4+D7+D22+D26+D29+D34+D37+D40</f>
        <v>2000000</v>
      </c>
      <c r="E41" s="187">
        <f>SUM(E4,E7,E22,E26,E29,E37,E40)</f>
        <v>900000</v>
      </c>
      <c r="F41" s="188">
        <f t="shared" si="0"/>
        <v>1100000</v>
      </c>
      <c r="G41" s="189"/>
    </row>
    <row r="42" spans="1:7" ht="18" customHeight="1">
      <c r="D42" s="190"/>
    </row>
    <row r="43" spans="1:7" ht="18" customHeight="1">
      <c r="D43" s="190"/>
    </row>
    <row r="44" spans="1:7" ht="18" customHeight="1">
      <c r="D44" s="190"/>
    </row>
  </sheetData>
  <sheetProtection password="CC3D" sheet="1" objects="1" scenarios="1"/>
  <mergeCells count="8">
    <mergeCell ref="A40:C40"/>
    <mergeCell ref="A41:C41"/>
    <mergeCell ref="A1:G1"/>
    <mergeCell ref="A2:C2"/>
    <mergeCell ref="D2:D3"/>
    <mergeCell ref="E2:E3"/>
    <mergeCell ref="F2:F3"/>
    <mergeCell ref="G2:G3"/>
  </mergeCells>
  <phoneticPr fontId="2" type="noConversion"/>
  <pageMargins left="0.27559055118110237" right="0.19685039370078741" top="0.51181102362204722" bottom="0.43307086614173229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4"/>
  <sheetViews>
    <sheetView tabSelected="1" topLeftCell="A49" workbookViewId="0">
      <selection activeCell="I11" sqref="I11"/>
    </sheetView>
  </sheetViews>
  <sheetFormatPr defaultRowHeight="16.5"/>
  <cols>
    <col min="1" max="1" width="13.75" customWidth="1"/>
    <col min="2" max="2" width="13" customWidth="1"/>
    <col min="3" max="3" width="7.875" style="64" customWidth="1"/>
    <col min="4" max="4" width="11.625" style="64" customWidth="1"/>
    <col min="5" max="5" width="7.875" customWidth="1"/>
    <col min="6" max="6" width="10.875" customWidth="1"/>
    <col min="7" max="7" width="24.5" customWidth="1"/>
  </cols>
  <sheetData>
    <row r="1" spans="1:7" ht="28.5" customHeight="1">
      <c r="A1" s="258" t="s">
        <v>238</v>
      </c>
      <c r="B1" s="258"/>
      <c r="C1" s="258"/>
      <c r="D1" s="258"/>
      <c r="E1" s="258"/>
      <c r="F1" s="258"/>
      <c r="G1" s="258"/>
    </row>
    <row r="2" spans="1:7" ht="24.75" customHeight="1" thickBot="1">
      <c r="A2" s="28"/>
      <c r="B2" s="28"/>
      <c r="C2" s="93"/>
      <c r="D2" s="59"/>
      <c r="E2" s="28"/>
      <c r="F2" s="28"/>
      <c r="G2" s="100" t="s">
        <v>236</v>
      </c>
    </row>
    <row r="3" spans="1:7" ht="33.75" customHeight="1">
      <c r="A3" s="259" t="s">
        <v>235</v>
      </c>
      <c r="B3" s="260"/>
      <c r="C3" s="260"/>
      <c r="D3" s="260"/>
      <c r="E3" s="260"/>
      <c r="F3" s="260"/>
      <c r="G3" s="261"/>
    </row>
    <row r="4" spans="1:7" ht="33.75" customHeight="1">
      <c r="A4" s="76" t="s">
        <v>217</v>
      </c>
      <c r="B4" s="77" t="s">
        <v>216</v>
      </c>
      <c r="C4" s="77" t="s">
        <v>233</v>
      </c>
      <c r="D4" s="94" t="s">
        <v>234</v>
      </c>
      <c r="E4" s="77" t="s">
        <v>233</v>
      </c>
      <c r="F4" s="78" t="s">
        <v>232</v>
      </c>
      <c r="G4" s="79" t="s">
        <v>231</v>
      </c>
    </row>
    <row r="5" spans="1:7" ht="33.75" customHeight="1">
      <c r="A5" s="76" t="s">
        <v>230</v>
      </c>
      <c r="B5" s="87">
        <f>[3]교비수입!G5</f>
        <v>4213000</v>
      </c>
      <c r="C5" s="38">
        <f>B5/B11</f>
        <v>0.83096646942800789</v>
      </c>
      <c r="D5" s="60">
        <f>[3]교비수입!H5</f>
        <v>3954500</v>
      </c>
      <c r="E5" s="38">
        <f>D5/D11</f>
        <v>0.82214137214137217</v>
      </c>
      <c r="F5" s="37">
        <f t="shared" ref="F5:F11" si="0">B5-D5</f>
        <v>258500</v>
      </c>
      <c r="G5" s="96" t="s">
        <v>229</v>
      </c>
    </row>
    <row r="6" spans="1:7" ht="33.75" customHeight="1">
      <c r="A6" s="80" t="s">
        <v>228</v>
      </c>
      <c r="B6" s="88">
        <f>[3]교비수입!G11</f>
        <v>515000</v>
      </c>
      <c r="C6" s="39">
        <f>B6/B11</f>
        <v>0.10157790927021697</v>
      </c>
      <c r="D6" s="61">
        <f>[3]교비수입!H11</f>
        <v>455000</v>
      </c>
      <c r="E6" s="41">
        <f>D6/D11</f>
        <v>9.45945945945946E-2</v>
      </c>
      <c r="F6" s="33">
        <f t="shared" si="0"/>
        <v>60000</v>
      </c>
      <c r="G6" s="96" t="s">
        <v>227</v>
      </c>
    </row>
    <row r="7" spans="1:7" ht="33.75" customHeight="1">
      <c r="A7" s="81" t="s">
        <v>226</v>
      </c>
      <c r="B7" s="88">
        <f>[3]교비수입!G21</f>
        <v>35000</v>
      </c>
      <c r="C7" s="39">
        <f>B7/B11</f>
        <v>6.9033530571992107E-3</v>
      </c>
      <c r="D7" s="61">
        <f>[3]교비수입!H21</f>
        <v>39500</v>
      </c>
      <c r="E7" s="41">
        <f>D7/D11</f>
        <v>8.2120582120582125E-3</v>
      </c>
      <c r="F7" s="33">
        <f t="shared" si="0"/>
        <v>-4500</v>
      </c>
      <c r="G7" s="98" t="s">
        <v>225</v>
      </c>
    </row>
    <row r="8" spans="1:7" ht="33.75" customHeight="1">
      <c r="A8" s="81" t="s">
        <v>224</v>
      </c>
      <c r="B8" s="88">
        <f>[3]교비수입!G30</f>
        <v>151000</v>
      </c>
      <c r="C8" s="39">
        <f>B8/B11</f>
        <v>2.9783037475345168E-2</v>
      </c>
      <c r="D8" s="62">
        <f>[3]교비수입!H30</f>
        <v>151000</v>
      </c>
      <c r="E8" s="41">
        <f>D8/D11</f>
        <v>3.1392931392931395E-2</v>
      </c>
      <c r="F8" s="33">
        <f t="shared" si="0"/>
        <v>0</v>
      </c>
      <c r="G8" s="96" t="s">
        <v>223</v>
      </c>
    </row>
    <row r="9" spans="1:7" ht="33.75" customHeight="1">
      <c r="A9" s="81" t="s">
        <v>222</v>
      </c>
      <c r="B9" s="88">
        <f>[3]교비수입!G35</f>
        <v>6000</v>
      </c>
      <c r="C9" s="39">
        <f>B9/B11</f>
        <v>1.1834319526627219E-3</v>
      </c>
      <c r="D9" s="62">
        <f>[3]교비수입!H35</f>
        <v>10000</v>
      </c>
      <c r="E9" s="41">
        <f>D9/D11</f>
        <v>2.0790020790020791E-3</v>
      </c>
      <c r="F9" s="33">
        <f t="shared" si="0"/>
        <v>-4000</v>
      </c>
      <c r="G9" s="96" t="s">
        <v>221</v>
      </c>
    </row>
    <row r="10" spans="1:7" ht="33.75" customHeight="1">
      <c r="A10" s="81" t="s">
        <v>220</v>
      </c>
      <c r="B10" s="88">
        <f>[3]교비수입!G40</f>
        <v>150000</v>
      </c>
      <c r="C10" s="39">
        <f>B10/B11</f>
        <v>2.9585798816568046E-2</v>
      </c>
      <c r="D10" s="62">
        <f>[3]교비수입!H40</f>
        <v>200000</v>
      </c>
      <c r="E10" s="41">
        <f>D10/D11</f>
        <v>4.1580041580041582E-2</v>
      </c>
      <c r="F10" s="33">
        <f t="shared" si="0"/>
        <v>-50000</v>
      </c>
      <c r="G10" s="34"/>
    </row>
    <row r="11" spans="1:7" ht="33.75" customHeight="1" thickBot="1">
      <c r="A11" s="82" t="s">
        <v>219</v>
      </c>
      <c r="B11" s="89">
        <f>SUM(B5:B10)</f>
        <v>5070000</v>
      </c>
      <c r="C11" s="40">
        <f>SUM(C5:C10)</f>
        <v>1</v>
      </c>
      <c r="D11" s="63">
        <f>SUM(D5:D10)</f>
        <v>4810000</v>
      </c>
      <c r="E11" s="42">
        <f>SUM(E5:E10)</f>
        <v>1</v>
      </c>
      <c r="F11" s="35">
        <f t="shared" si="0"/>
        <v>260000</v>
      </c>
      <c r="G11" s="36"/>
    </row>
    <row r="12" spans="1:7" ht="33.75" customHeight="1">
      <c r="A12" s="262" t="s">
        <v>218</v>
      </c>
      <c r="B12" s="263"/>
      <c r="C12" s="263"/>
      <c r="D12" s="263"/>
      <c r="E12" s="263"/>
      <c r="F12" s="263"/>
      <c r="G12" s="264"/>
    </row>
    <row r="13" spans="1:7" ht="33.75" customHeight="1">
      <c r="A13" s="83" t="s">
        <v>217</v>
      </c>
      <c r="B13" s="99" t="s">
        <v>216</v>
      </c>
      <c r="C13" s="83" t="s">
        <v>80</v>
      </c>
      <c r="D13" s="95" t="s">
        <v>116</v>
      </c>
      <c r="E13" s="83" t="s">
        <v>80</v>
      </c>
      <c r="F13" s="83" t="s">
        <v>85</v>
      </c>
      <c r="G13" s="84" t="s">
        <v>89</v>
      </c>
    </row>
    <row r="14" spans="1:7" ht="33.75" customHeight="1">
      <c r="A14" s="83" t="s">
        <v>83</v>
      </c>
      <c r="B14" s="90">
        <f>[3]교비지출!G4</f>
        <v>2218000</v>
      </c>
      <c r="C14" s="43">
        <f>B14/B22</f>
        <v>0.43747534516765285</v>
      </c>
      <c r="D14" s="65">
        <f>[3]교비지출!H4</f>
        <v>2024000</v>
      </c>
      <c r="E14" s="43">
        <f>D14/D22</f>
        <v>0.42079002079002081</v>
      </c>
      <c r="F14" s="26">
        <f t="shared" ref="F14:F21" si="1">B14-D14</f>
        <v>194000</v>
      </c>
      <c r="G14" s="97" t="s">
        <v>117</v>
      </c>
    </row>
    <row r="15" spans="1:7" ht="33.75" customHeight="1">
      <c r="A15" s="83" t="s">
        <v>84</v>
      </c>
      <c r="B15" s="90">
        <f>[3]교비지출!G22</f>
        <v>967000</v>
      </c>
      <c r="C15" s="43">
        <f>B15/B22</f>
        <v>0.19072978303747534</v>
      </c>
      <c r="D15" s="65">
        <f>[3]교비지출!H22</f>
        <v>927000</v>
      </c>
      <c r="E15" s="43">
        <f>D15/D22</f>
        <v>0.19272349272349273</v>
      </c>
      <c r="F15" s="26">
        <f t="shared" si="1"/>
        <v>40000</v>
      </c>
      <c r="G15" s="29" t="s">
        <v>91</v>
      </c>
    </row>
    <row r="16" spans="1:7" ht="33.75" customHeight="1">
      <c r="A16" s="83" t="s">
        <v>90</v>
      </c>
      <c r="B16" s="90">
        <f>[3]교비지출!G50</f>
        <v>1077000</v>
      </c>
      <c r="C16" s="43">
        <f>B16/B22</f>
        <v>0.21242603550295858</v>
      </c>
      <c r="D16" s="65">
        <f>[3]교비지출!H50</f>
        <v>1043300</v>
      </c>
      <c r="E16" s="43">
        <f>D16/D22</f>
        <v>0.21690228690228691</v>
      </c>
      <c r="F16" s="26">
        <f t="shared" si="1"/>
        <v>33700</v>
      </c>
      <c r="G16" s="45" t="s">
        <v>94</v>
      </c>
    </row>
    <row r="17" spans="1:9" ht="33.75" customHeight="1">
      <c r="A17" s="83" t="s">
        <v>87</v>
      </c>
      <c r="B17" s="90">
        <f>[3]교비지출!G64</f>
        <v>156000</v>
      </c>
      <c r="C17" s="43">
        <f>B17/B22</f>
        <v>3.0769230769230771E-2</v>
      </c>
      <c r="D17" s="65">
        <f>[3]교비지출!H64</f>
        <v>74900</v>
      </c>
      <c r="E17" s="43">
        <f>D17/D22</f>
        <v>1.5571725571725571E-2</v>
      </c>
      <c r="F17" s="26">
        <f t="shared" si="1"/>
        <v>81100</v>
      </c>
      <c r="G17" s="30"/>
    </row>
    <row r="18" spans="1:9" ht="33.75" customHeight="1">
      <c r="A18" s="85" t="s">
        <v>119</v>
      </c>
      <c r="B18" s="91">
        <f>[3]교비지출!G67</f>
        <v>112000</v>
      </c>
      <c r="C18" s="43">
        <f>B18/B22</f>
        <v>2.2090729783037475E-2</v>
      </c>
      <c r="D18" s="66">
        <f>[3]교비지출!H67</f>
        <v>533000</v>
      </c>
      <c r="E18" s="43">
        <f>D18/D22</f>
        <v>0.11081081081081082</v>
      </c>
      <c r="F18" s="26">
        <f t="shared" si="1"/>
        <v>-421000</v>
      </c>
      <c r="G18" s="30" t="s">
        <v>120</v>
      </c>
    </row>
    <row r="19" spans="1:9" ht="33.75" customHeight="1">
      <c r="A19" s="85" t="s">
        <v>93</v>
      </c>
      <c r="B19" s="91">
        <f>[3]교비지출!G74</f>
        <v>540000</v>
      </c>
      <c r="C19" s="43">
        <f>B19/B22</f>
        <v>0.10650887573964497</v>
      </c>
      <c r="D19" s="66">
        <f>[3]교비지출!H74</f>
        <v>199000</v>
      </c>
      <c r="E19" s="43">
        <f>D19/D22</f>
        <v>4.1372141372141374E-2</v>
      </c>
      <c r="F19" s="26">
        <f t="shared" si="1"/>
        <v>341000</v>
      </c>
      <c r="G19" s="45" t="s">
        <v>121</v>
      </c>
    </row>
    <row r="20" spans="1:9" ht="33.75" customHeight="1">
      <c r="A20" s="85" t="s">
        <v>86</v>
      </c>
      <c r="B20" s="101">
        <f>[3]교비지출!G81</f>
        <v>0</v>
      </c>
      <c r="C20" s="43">
        <f>B20/B22</f>
        <v>0</v>
      </c>
      <c r="D20" s="67">
        <f>[3]교비지출!H81</f>
        <v>8800</v>
      </c>
      <c r="E20" s="43">
        <f>D20/D22</f>
        <v>1.8295218295218294E-3</v>
      </c>
      <c r="F20" s="26">
        <f t="shared" si="1"/>
        <v>-8800</v>
      </c>
      <c r="G20" s="30" t="s">
        <v>92</v>
      </c>
    </row>
    <row r="21" spans="1:9" ht="33.75" customHeight="1">
      <c r="A21" s="83" t="s">
        <v>76</v>
      </c>
      <c r="B21" s="102">
        <f>[3]교비지출!G84</f>
        <v>0</v>
      </c>
      <c r="C21" s="43">
        <f>B21/B22</f>
        <v>0</v>
      </c>
      <c r="D21" s="68">
        <f>[3]교비지출!H84</f>
        <v>0</v>
      </c>
      <c r="E21" s="43">
        <f>D21/D22</f>
        <v>0</v>
      </c>
      <c r="F21" s="26">
        <f t="shared" si="1"/>
        <v>0</v>
      </c>
      <c r="G21" s="31"/>
    </row>
    <row r="22" spans="1:9" ht="30" customHeight="1" thickBot="1">
      <c r="A22" s="86" t="s">
        <v>81</v>
      </c>
      <c r="B22" s="92">
        <f>SUM(B14:B21)</f>
        <v>5070000</v>
      </c>
      <c r="C22" s="44">
        <f>SUM(C14:C21)</f>
        <v>1</v>
      </c>
      <c r="D22" s="69">
        <f>SUM(D14:D21)</f>
        <v>4810000</v>
      </c>
      <c r="E22" s="44">
        <f>SUM(E14:E21)</f>
        <v>1</v>
      </c>
      <c r="F22" s="27">
        <f>SUM(F14:F21)</f>
        <v>260000</v>
      </c>
      <c r="G22" s="32"/>
    </row>
    <row r="24" spans="1:9" ht="27.75" customHeight="1">
      <c r="A24" s="265" t="s">
        <v>239</v>
      </c>
      <c r="B24" s="266"/>
      <c r="C24" s="266"/>
      <c r="D24" s="266"/>
      <c r="E24" s="266"/>
      <c r="F24" s="266"/>
      <c r="G24" s="266"/>
      <c r="H24" s="266"/>
      <c r="I24" s="266"/>
    </row>
    <row r="25" spans="1:9" ht="31.5" customHeight="1">
      <c r="A25" s="265" t="s">
        <v>237</v>
      </c>
      <c r="B25" s="265"/>
      <c r="C25" s="265"/>
      <c r="D25" s="265"/>
      <c r="E25" s="265"/>
      <c r="F25" s="265"/>
      <c r="G25" s="265"/>
      <c r="H25" s="265"/>
      <c r="I25" s="265"/>
    </row>
    <row r="26" spans="1:9" ht="24" customHeight="1"/>
    <row r="27" spans="1:9" ht="24" customHeight="1"/>
    <row r="28" spans="1:9" ht="33.75" customHeight="1"/>
    <row r="29" spans="1:9" ht="24" customHeight="1"/>
    <row r="30" spans="1:9" ht="24" customHeight="1"/>
    <row r="31" spans="1:9" ht="24" customHeight="1"/>
    <row r="34" spans="3:4" ht="19.5" customHeight="1"/>
    <row r="35" spans="3:4" ht="19.5" customHeight="1"/>
    <row r="36" spans="3:4" ht="19.5" customHeight="1"/>
    <row r="37" spans="3:4" ht="19.5" customHeight="1"/>
    <row r="38" spans="3:4" ht="24" customHeight="1"/>
    <row r="39" spans="3:4" ht="19.5" customHeight="1"/>
    <row r="40" spans="3:4" ht="28.5" customHeight="1"/>
    <row r="41" spans="3:4" ht="28.5" customHeight="1">
      <c r="C41"/>
      <c r="D41"/>
    </row>
    <row r="42" spans="3:4" ht="19.5" customHeight="1">
      <c r="C42"/>
      <c r="D42"/>
    </row>
    <row r="43" spans="3:4" ht="19.5" customHeight="1">
      <c r="C43"/>
      <c r="D43"/>
    </row>
    <row r="44" spans="3:4" ht="19.5" customHeight="1">
      <c r="C44"/>
      <c r="D44"/>
    </row>
  </sheetData>
  <sheetProtection password="CC3D" sheet="1" objects="1" scenarios="1"/>
  <mergeCells count="5">
    <mergeCell ref="A1:G1"/>
    <mergeCell ref="A3:G3"/>
    <mergeCell ref="A12:G12"/>
    <mergeCell ref="A24:I24"/>
    <mergeCell ref="A25:I25"/>
  </mergeCells>
  <phoneticPr fontId="2" type="noConversion"/>
  <pageMargins left="0.27559055118110237" right="0.1574803149606299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3"/>
  <sheetViews>
    <sheetView topLeftCell="A64" zoomScaleNormal="100" workbookViewId="0">
      <selection activeCell="E48" sqref="E48"/>
    </sheetView>
  </sheetViews>
  <sheetFormatPr defaultRowHeight="16.5"/>
  <cols>
    <col min="1" max="1" width="9.625" style="64" customWidth="1"/>
    <col min="2" max="2" width="10.75" style="64" customWidth="1"/>
    <col min="3" max="3" width="10.375" customWidth="1"/>
    <col min="4" max="4" width="11.75" style="58" customWidth="1"/>
    <col min="5" max="5" width="9.625" style="117" customWidth="1"/>
    <col min="6" max="6" width="8.75" style="58" customWidth="1"/>
    <col min="7" max="7" width="11.875" style="118" customWidth="1"/>
    <col min="8" max="8" width="11.25" style="58" customWidth="1"/>
    <col min="9" max="9" width="8.5" style="58" customWidth="1"/>
  </cols>
  <sheetData>
    <row r="1" spans="1:9" ht="45" customHeight="1">
      <c r="A1" s="268" t="s">
        <v>118</v>
      </c>
      <c r="B1" s="268"/>
      <c r="C1" s="268"/>
      <c r="D1" s="268"/>
      <c r="E1" s="268"/>
      <c r="F1" s="268"/>
      <c r="G1" s="268"/>
      <c r="H1" s="268"/>
      <c r="I1" s="268"/>
    </row>
    <row r="2" spans="1:9" ht="20.25" customHeight="1" thickBot="1">
      <c r="A2" s="103" t="s">
        <v>15</v>
      </c>
      <c r="B2" s="103"/>
      <c r="C2" s="103"/>
      <c r="D2" s="111"/>
      <c r="E2" s="112"/>
      <c r="F2" s="111"/>
      <c r="G2" s="111"/>
      <c r="H2" s="111"/>
      <c r="I2" s="111"/>
    </row>
    <row r="3" spans="1:9" ht="16.5" customHeight="1">
      <c r="A3" s="275" t="s">
        <v>16</v>
      </c>
      <c r="B3" s="276"/>
      <c r="C3" s="277"/>
      <c r="D3" s="280" t="s">
        <v>126</v>
      </c>
      <c r="E3" s="282" t="s">
        <v>127</v>
      </c>
      <c r="F3" s="108" t="s">
        <v>128</v>
      </c>
      <c r="G3" s="278" t="s">
        <v>139</v>
      </c>
      <c r="H3" s="280" t="s">
        <v>137</v>
      </c>
      <c r="I3" s="280" t="s">
        <v>0</v>
      </c>
    </row>
    <row r="4" spans="1:9">
      <c r="A4" s="74" t="s">
        <v>1</v>
      </c>
      <c r="B4" s="75" t="s">
        <v>2</v>
      </c>
      <c r="C4" s="1" t="s">
        <v>3</v>
      </c>
      <c r="D4" s="281"/>
      <c r="E4" s="283"/>
      <c r="F4" s="106" t="s">
        <v>125</v>
      </c>
      <c r="G4" s="279"/>
      <c r="H4" s="281"/>
      <c r="I4" s="281"/>
    </row>
    <row r="5" spans="1:9">
      <c r="A5" s="46" t="s">
        <v>17</v>
      </c>
      <c r="B5" s="11"/>
      <c r="C5" s="11"/>
      <c r="D5" s="19">
        <f>SUM(D6,D9)</f>
        <v>4213000</v>
      </c>
      <c r="E5" s="15"/>
      <c r="F5" s="11"/>
      <c r="G5" s="19">
        <f t="shared" ref="G5:G14" si="0">SUM(D5:F5)</f>
        <v>4213000</v>
      </c>
      <c r="H5" s="3">
        <f>SUM(H6,H9)</f>
        <v>3954500</v>
      </c>
      <c r="I5" s="113">
        <f>G5-H5</f>
        <v>258500</v>
      </c>
    </row>
    <row r="6" spans="1:9">
      <c r="A6" s="47"/>
      <c r="B6" s="6" t="s">
        <v>17</v>
      </c>
      <c r="C6" s="11"/>
      <c r="D6" s="19">
        <f>SUM(D7,D8)</f>
        <v>4210000</v>
      </c>
      <c r="E6" s="15"/>
      <c r="F6" s="11"/>
      <c r="G6" s="19">
        <f t="shared" si="0"/>
        <v>4210000</v>
      </c>
      <c r="H6" s="3">
        <f>SUM(H7:H8)</f>
        <v>3951500</v>
      </c>
      <c r="I6" s="113">
        <f t="shared" ref="I6:I40" si="1">G6-H6</f>
        <v>258500</v>
      </c>
    </row>
    <row r="7" spans="1:9">
      <c r="A7" s="47"/>
      <c r="B7" s="11"/>
      <c r="C7" s="6" t="s">
        <v>136</v>
      </c>
      <c r="D7" s="15">
        <v>135000</v>
      </c>
      <c r="E7" s="12"/>
      <c r="F7" s="114"/>
      <c r="G7" s="15">
        <f t="shared" si="0"/>
        <v>135000</v>
      </c>
      <c r="H7" s="5">
        <v>131500</v>
      </c>
      <c r="I7" s="113">
        <f t="shared" si="1"/>
        <v>3500</v>
      </c>
    </row>
    <row r="8" spans="1:9">
      <c r="A8" s="47"/>
      <c r="B8" s="11"/>
      <c r="C8" s="6" t="s">
        <v>112</v>
      </c>
      <c r="D8" s="15">
        <v>4075000</v>
      </c>
      <c r="E8" s="12"/>
      <c r="F8" s="114"/>
      <c r="G8" s="15">
        <f t="shared" si="0"/>
        <v>4075000</v>
      </c>
      <c r="H8" s="5">
        <v>3820000</v>
      </c>
      <c r="I8" s="113">
        <f t="shared" si="1"/>
        <v>255000</v>
      </c>
    </row>
    <row r="9" spans="1:9">
      <c r="A9" s="47"/>
      <c r="B9" s="6" t="s">
        <v>18</v>
      </c>
      <c r="C9" s="11"/>
      <c r="D9" s="19">
        <f>D10</f>
        <v>3000</v>
      </c>
      <c r="E9" s="15"/>
      <c r="F9" s="11"/>
      <c r="G9" s="19">
        <f t="shared" si="0"/>
        <v>3000</v>
      </c>
      <c r="H9" s="3">
        <f>H10</f>
        <v>3000</v>
      </c>
      <c r="I9" s="113">
        <f t="shared" si="1"/>
        <v>0</v>
      </c>
    </row>
    <row r="10" spans="1:9">
      <c r="A10" s="47"/>
      <c r="B10" s="11"/>
      <c r="C10" s="6" t="s">
        <v>19</v>
      </c>
      <c r="D10" s="15">
        <v>3000</v>
      </c>
      <c r="E10" s="12"/>
      <c r="F10" s="114"/>
      <c r="G10" s="15">
        <f t="shared" si="0"/>
        <v>3000</v>
      </c>
      <c r="H10" s="5">
        <v>3000</v>
      </c>
      <c r="I10" s="113">
        <f t="shared" si="1"/>
        <v>0</v>
      </c>
    </row>
    <row r="11" spans="1:9" ht="22.5">
      <c r="A11" s="46" t="s">
        <v>133</v>
      </c>
      <c r="B11" s="11"/>
      <c r="C11" s="11"/>
      <c r="D11" s="19">
        <f>SUM(D12,D16,D19)</f>
        <v>460000</v>
      </c>
      <c r="E11" s="19">
        <f>E16</f>
        <v>55000</v>
      </c>
      <c r="F11" s="11"/>
      <c r="G11" s="19">
        <f t="shared" si="0"/>
        <v>515000</v>
      </c>
      <c r="H11" s="3">
        <f>SUM(H12,H16,H19)</f>
        <v>455000</v>
      </c>
      <c r="I11" s="113">
        <f t="shared" si="1"/>
        <v>60000</v>
      </c>
    </row>
    <row r="12" spans="1:9">
      <c r="A12" s="47"/>
      <c r="B12" s="6" t="s">
        <v>20</v>
      </c>
      <c r="C12" s="11"/>
      <c r="D12" s="19">
        <f>SUM(D13,D14,D15)</f>
        <v>90000</v>
      </c>
      <c r="E12" s="15"/>
      <c r="F12" s="11"/>
      <c r="G12" s="19">
        <f t="shared" si="0"/>
        <v>90000</v>
      </c>
      <c r="H12" s="3">
        <f>SUM(H13:H15)</f>
        <v>90000</v>
      </c>
      <c r="I12" s="113">
        <f t="shared" si="1"/>
        <v>0</v>
      </c>
    </row>
    <row r="13" spans="1:9">
      <c r="A13" s="47"/>
      <c r="B13" s="11"/>
      <c r="C13" s="6" t="s">
        <v>21</v>
      </c>
      <c r="D13" s="15">
        <v>20000</v>
      </c>
      <c r="E13" s="12"/>
      <c r="F13" s="114"/>
      <c r="G13" s="15">
        <f t="shared" si="0"/>
        <v>20000</v>
      </c>
      <c r="H13" s="5">
        <v>20000</v>
      </c>
      <c r="I13" s="113">
        <f t="shared" si="1"/>
        <v>0</v>
      </c>
    </row>
    <row r="14" spans="1:9" ht="22.5">
      <c r="A14" s="47"/>
      <c r="B14" s="11"/>
      <c r="C14" s="6" t="s">
        <v>39</v>
      </c>
      <c r="D14" s="15">
        <v>70000</v>
      </c>
      <c r="E14" s="12"/>
      <c r="F14" s="114"/>
      <c r="G14" s="15">
        <f t="shared" si="0"/>
        <v>70000</v>
      </c>
      <c r="H14" s="5">
        <v>70000</v>
      </c>
      <c r="I14" s="113">
        <f t="shared" si="1"/>
        <v>0</v>
      </c>
    </row>
    <row r="15" spans="1:9" ht="22.5">
      <c r="A15" s="47"/>
      <c r="B15" s="11"/>
      <c r="C15" s="6" t="s">
        <v>138</v>
      </c>
      <c r="D15" s="14"/>
      <c r="E15" s="12"/>
      <c r="F15" s="114"/>
      <c r="G15" s="14"/>
      <c r="H15" s="5">
        <v>0</v>
      </c>
      <c r="I15" s="113">
        <f t="shared" si="1"/>
        <v>0</v>
      </c>
    </row>
    <row r="16" spans="1:9">
      <c r="A16" s="47"/>
      <c r="B16" s="6" t="s">
        <v>22</v>
      </c>
      <c r="C16" s="11"/>
      <c r="D16" s="19"/>
      <c r="E16" s="19">
        <f>SUM(E17,E18)</f>
        <v>55000</v>
      </c>
      <c r="F16" s="11"/>
      <c r="G16" s="19">
        <f t="shared" ref="G16:G36" si="2">SUM(D16:F16)</f>
        <v>55000</v>
      </c>
      <c r="H16" s="3">
        <f>SUM(H17:H18)</f>
        <v>52000</v>
      </c>
      <c r="I16" s="113">
        <f t="shared" si="1"/>
        <v>3000</v>
      </c>
    </row>
    <row r="17" spans="1:9">
      <c r="A17" s="47"/>
      <c r="B17" s="11"/>
      <c r="C17" s="6" t="s">
        <v>23</v>
      </c>
      <c r="D17" s="15"/>
      <c r="E17" s="12">
        <v>25000</v>
      </c>
      <c r="F17" s="114"/>
      <c r="G17" s="15">
        <f t="shared" si="2"/>
        <v>25000</v>
      </c>
      <c r="H17" s="5">
        <v>25000</v>
      </c>
      <c r="I17" s="113">
        <f t="shared" si="1"/>
        <v>0</v>
      </c>
    </row>
    <row r="18" spans="1:9">
      <c r="A18" s="47"/>
      <c r="B18" s="11"/>
      <c r="C18" s="6" t="s">
        <v>24</v>
      </c>
      <c r="D18" s="15"/>
      <c r="E18" s="12">
        <v>30000</v>
      </c>
      <c r="F18" s="114"/>
      <c r="G18" s="15">
        <f t="shared" si="2"/>
        <v>30000</v>
      </c>
      <c r="H18" s="5">
        <v>27000</v>
      </c>
      <c r="I18" s="113">
        <f t="shared" si="1"/>
        <v>3000</v>
      </c>
    </row>
    <row r="19" spans="1:9">
      <c r="A19" s="47"/>
      <c r="B19" s="6" t="s">
        <v>25</v>
      </c>
      <c r="C19" s="11"/>
      <c r="D19" s="19">
        <f>D20</f>
        <v>370000</v>
      </c>
      <c r="E19" s="15"/>
      <c r="F19" s="11"/>
      <c r="G19" s="19">
        <f t="shared" si="2"/>
        <v>370000</v>
      </c>
      <c r="H19" s="3">
        <f>H20</f>
        <v>313000</v>
      </c>
      <c r="I19" s="113">
        <f t="shared" si="1"/>
        <v>57000</v>
      </c>
    </row>
    <row r="20" spans="1:9">
      <c r="A20" s="47"/>
      <c r="B20" s="11"/>
      <c r="C20" s="6" t="s">
        <v>26</v>
      </c>
      <c r="D20" s="15">
        <v>370000</v>
      </c>
      <c r="E20" s="12"/>
      <c r="F20" s="114"/>
      <c r="G20" s="15">
        <f t="shared" si="2"/>
        <v>370000</v>
      </c>
      <c r="H20" s="5">
        <v>313000</v>
      </c>
      <c r="I20" s="113">
        <f t="shared" si="1"/>
        <v>57000</v>
      </c>
    </row>
    <row r="21" spans="1:9">
      <c r="A21" s="46" t="s">
        <v>27</v>
      </c>
      <c r="B21" s="11"/>
      <c r="C21" s="11"/>
      <c r="D21" s="19">
        <f>SUM(D22,D24,D27)</f>
        <v>35000</v>
      </c>
      <c r="E21" s="15"/>
      <c r="F21" s="11"/>
      <c r="G21" s="19">
        <f t="shared" si="2"/>
        <v>35000</v>
      </c>
      <c r="H21" s="3">
        <f>SUM(H22,H24,H27)</f>
        <v>39500</v>
      </c>
      <c r="I21" s="113">
        <f t="shared" si="1"/>
        <v>-4500</v>
      </c>
    </row>
    <row r="22" spans="1:9" ht="22.5">
      <c r="A22" s="47"/>
      <c r="B22" s="6" t="s">
        <v>28</v>
      </c>
      <c r="C22" s="11"/>
      <c r="D22" s="19">
        <f>D23</f>
        <v>17000</v>
      </c>
      <c r="E22" s="15"/>
      <c r="F22" s="11"/>
      <c r="G22" s="19">
        <f t="shared" si="2"/>
        <v>17000</v>
      </c>
      <c r="H22" s="3">
        <f>H23</f>
        <v>17000</v>
      </c>
      <c r="I22" s="113">
        <f t="shared" si="1"/>
        <v>0</v>
      </c>
    </row>
    <row r="23" spans="1:9">
      <c r="A23" s="47"/>
      <c r="B23" s="11"/>
      <c r="C23" s="6" t="s">
        <v>29</v>
      </c>
      <c r="D23" s="15">
        <v>17000</v>
      </c>
      <c r="E23" s="12"/>
      <c r="F23" s="114"/>
      <c r="G23" s="15">
        <f t="shared" si="2"/>
        <v>17000</v>
      </c>
      <c r="H23" s="5">
        <v>17000</v>
      </c>
      <c r="I23" s="113">
        <f t="shared" si="1"/>
        <v>0</v>
      </c>
    </row>
    <row r="24" spans="1:9" ht="22.5">
      <c r="A24" s="47"/>
      <c r="B24" s="6" t="s">
        <v>30</v>
      </c>
      <c r="C24" s="11"/>
      <c r="D24" s="19">
        <f>SUM(D25,D26)</f>
        <v>11000</v>
      </c>
      <c r="E24" s="15"/>
      <c r="F24" s="11"/>
      <c r="G24" s="19">
        <f t="shared" si="2"/>
        <v>11000</v>
      </c>
      <c r="H24" s="3">
        <f>SUM(H25:H26)</f>
        <v>7000</v>
      </c>
      <c r="I24" s="113">
        <f t="shared" si="1"/>
        <v>4000</v>
      </c>
    </row>
    <row r="25" spans="1:9">
      <c r="A25" s="47"/>
      <c r="B25" s="11"/>
      <c r="C25" s="6" t="s">
        <v>31</v>
      </c>
      <c r="D25" s="15">
        <v>2000</v>
      </c>
      <c r="E25" s="12"/>
      <c r="F25" s="114"/>
      <c r="G25" s="15">
        <f t="shared" si="2"/>
        <v>2000</v>
      </c>
      <c r="H25" s="5">
        <v>2000</v>
      </c>
      <c r="I25" s="113">
        <f t="shared" si="1"/>
        <v>0</v>
      </c>
    </row>
    <row r="26" spans="1:9" ht="22.5">
      <c r="A26" s="47"/>
      <c r="B26" s="11"/>
      <c r="C26" s="6" t="s">
        <v>135</v>
      </c>
      <c r="D26" s="15">
        <v>9000</v>
      </c>
      <c r="E26" s="12"/>
      <c r="F26" s="114"/>
      <c r="G26" s="15">
        <f t="shared" si="2"/>
        <v>9000</v>
      </c>
      <c r="H26" s="5">
        <v>5000</v>
      </c>
      <c r="I26" s="113">
        <f t="shared" si="1"/>
        <v>4000</v>
      </c>
    </row>
    <row r="27" spans="1:9" ht="22.5">
      <c r="A27" s="47"/>
      <c r="B27" s="6" t="s">
        <v>132</v>
      </c>
      <c r="C27" s="11"/>
      <c r="D27" s="19">
        <f>SUM(D28:D29)</f>
        <v>7000</v>
      </c>
      <c r="E27" s="15"/>
      <c r="F27" s="11"/>
      <c r="G27" s="19">
        <f t="shared" si="2"/>
        <v>7000</v>
      </c>
      <c r="H27" s="3">
        <f>SUM(H28:H29)</f>
        <v>15500</v>
      </c>
      <c r="I27" s="113">
        <f t="shared" si="1"/>
        <v>-8500</v>
      </c>
    </row>
    <row r="28" spans="1:9">
      <c r="A28" s="47"/>
      <c r="B28" s="11"/>
      <c r="C28" s="6" t="s">
        <v>32</v>
      </c>
      <c r="D28" s="15">
        <v>3000</v>
      </c>
      <c r="E28" s="12"/>
      <c r="F28" s="114"/>
      <c r="G28" s="15">
        <f t="shared" si="2"/>
        <v>3000</v>
      </c>
      <c r="H28" s="5">
        <v>2500</v>
      </c>
      <c r="I28" s="113">
        <f t="shared" si="1"/>
        <v>500</v>
      </c>
    </row>
    <row r="29" spans="1:9" ht="22.5">
      <c r="A29" s="47"/>
      <c r="B29" s="11"/>
      <c r="C29" s="6" t="s">
        <v>37</v>
      </c>
      <c r="D29" s="12">
        <v>4000</v>
      </c>
      <c r="E29" s="12"/>
      <c r="F29" s="114"/>
      <c r="G29" s="12">
        <f t="shared" si="2"/>
        <v>4000</v>
      </c>
      <c r="H29" s="5">
        <v>13000</v>
      </c>
      <c r="I29" s="113">
        <f t="shared" si="1"/>
        <v>-9000</v>
      </c>
    </row>
    <row r="30" spans="1:9">
      <c r="A30" s="46" t="s">
        <v>33</v>
      </c>
      <c r="B30" s="11"/>
      <c r="C30" s="11"/>
      <c r="D30" s="19">
        <f>SUM(D31,D33)</f>
        <v>42000</v>
      </c>
      <c r="E30" s="19">
        <f>E31</f>
        <v>109000</v>
      </c>
      <c r="F30" s="11"/>
      <c r="G30" s="19">
        <f t="shared" si="2"/>
        <v>151000</v>
      </c>
      <c r="H30" s="3">
        <f>SUM(H31,H33)</f>
        <v>151000</v>
      </c>
      <c r="I30" s="113">
        <f t="shared" si="1"/>
        <v>0</v>
      </c>
    </row>
    <row r="31" spans="1:9">
      <c r="A31" s="47"/>
      <c r="B31" s="6" t="s">
        <v>34</v>
      </c>
      <c r="C31" s="11"/>
      <c r="D31" s="19">
        <f>D32</f>
        <v>41000</v>
      </c>
      <c r="E31" s="15">
        <f>E32</f>
        <v>109000</v>
      </c>
      <c r="F31" s="11"/>
      <c r="G31" s="19">
        <f t="shared" si="2"/>
        <v>150000</v>
      </c>
      <c r="H31" s="3">
        <f>H32</f>
        <v>150000</v>
      </c>
      <c r="I31" s="113">
        <f t="shared" si="1"/>
        <v>0</v>
      </c>
    </row>
    <row r="32" spans="1:9">
      <c r="A32" s="47"/>
      <c r="B32" s="11"/>
      <c r="C32" s="6" t="s">
        <v>36</v>
      </c>
      <c r="D32" s="15">
        <v>41000</v>
      </c>
      <c r="E32" s="12">
        <v>109000</v>
      </c>
      <c r="F32" s="114"/>
      <c r="G32" s="15">
        <f t="shared" si="2"/>
        <v>150000</v>
      </c>
      <c r="H32" s="5">
        <v>150000</v>
      </c>
      <c r="I32" s="113">
        <f t="shared" si="1"/>
        <v>0</v>
      </c>
    </row>
    <row r="33" spans="1:9" ht="22.5">
      <c r="A33" s="47"/>
      <c r="B33" s="6" t="s">
        <v>38</v>
      </c>
      <c r="C33" s="11"/>
      <c r="D33" s="19">
        <f>D34</f>
        <v>1000</v>
      </c>
      <c r="E33" s="15"/>
      <c r="F33" s="11"/>
      <c r="G33" s="19">
        <f t="shared" si="2"/>
        <v>1000</v>
      </c>
      <c r="H33" s="3">
        <f>H34</f>
        <v>1000</v>
      </c>
      <c r="I33" s="113">
        <f t="shared" si="1"/>
        <v>0</v>
      </c>
    </row>
    <row r="34" spans="1:9">
      <c r="A34" s="47"/>
      <c r="B34" s="11"/>
      <c r="C34" s="6" t="s">
        <v>35</v>
      </c>
      <c r="D34" s="15">
        <v>1000</v>
      </c>
      <c r="E34" s="12"/>
      <c r="F34" s="114"/>
      <c r="G34" s="15">
        <f t="shared" si="2"/>
        <v>1000</v>
      </c>
      <c r="H34" s="5">
        <v>1000</v>
      </c>
      <c r="I34" s="113">
        <f t="shared" si="1"/>
        <v>0</v>
      </c>
    </row>
    <row r="35" spans="1:9" ht="21">
      <c r="A35" s="48" t="s">
        <v>134</v>
      </c>
      <c r="B35" s="11"/>
      <c r="C35" s="11"/>
      <c r="D35" s="119"/>
      <c r="E35" s="19">
        <f>E36</f>
        <v>6000</v>
      </c>
      <c r="F35" s="11"/>
      <c r="G35" s="19">
        <f t="shared" si="2"/>
        <v>6000</v>
      </c>
      <c r="H35" s="20">
        <f>H36</f>
        <v>10000</v>
      </c>
      <c r="I35" s="113">
        <f t="shared" si="1"/>
        <v>-4000</v>
      </c>
    </row>
    <row r="36" spans="1:9" ht="22.5">
      <c r="A36" s="47"/>
      <c r="B36" s="6" t="s">
        <v>122</v>
      </c>
      <c r="C36" s="11"/>
      <c r="D36" s="19"/>
      <c r="E36" s="15">
        <f>SUM(E37:E39)</f>
        <v>6000</v>
      </c>
      <c r="F36" s="11"/>
      <c r="G36" s="19">
        <f t="shared" si="2"/>
        <v>6000</v>
      </c>
      <c r="H36" s="12">
        <f>SUM(H37:H39)</f>
        <v>10000</v>
      </c>
      <c r="I36" s="113">
        <f t="shared" si="1"/>
        <v>-4000</v>
      </c>
    </row>
    <row r="37" spans="1:9" ht="22.5">
      <c r="A37" s="47"/>
      <c r="B37" s="11"/>
      <c r="C37" s="6" t="s">
        <v>129</v>
      </c>
      <c r="D37" s="14"/>
      <c r="E37" s="12"/>
      <c r="F37" s="114"/>
      <c r="G37" s="14"/>
      <c r="H37" s="7">
        <v>0</v>
      </c>
      <c r="I37" s="113">
        <f t="shared" si="1"/>
        <v>0</v>
      </c>
    </row>
    <row r="38" spans="1:9" ht="22.5">
      <c r="A38" s="47"/>
      <c r="B38" s="11"/>
      <c r="C38" s="6" t="s">
        <v>130</v>
      </c>
      <c r="D38" s="15"/>
      <c r="E38" s="12">
        <v>6000</v>
      </c>
      <c r="F38" s="114"/>
      <c r="G38" s="15">
        <f>SUM(D38:F38)</f>
        <v>6000</v>
      </c>
      <c r="H38" s="12">
        <v>6000</v>
      </c>
      <c r="I38" s="113">
        <f t="shared" si="1"/>
        <v>0</v>
      </c>
    </row>
    <row r="39" spans="1:9" ht="22.5">
      <c r="A39" s="47"/>
      <c r="B39" s="11"/>
      <c r="C39" s="6" t="s">
        <v>131</v>
      </c>
      <c r="D39" s="14"/>
      <c r="E39" s="12"/>
      <c r="F39" s="114"/>
      <c r="G39" s="14"/>
      <c r="H39" s="12">
        <v>4000</v>
      </c>
      <c r="I39" s="113">
        <f t="shared" si="1"/>
        <v>-4000</v>
      </c>
    </row>
    <row r="40" spans="1:9" ht="17.25" thickBot="1">
      <c r="A40" s="269" t="s">
        <v>4</v>
      </c>
      <c r="B40" s="270"/>
      <c r="C40" s="271"/>
      <c r="D40" s="16">
        <v>150000</v>
      </c>
      <c r="E40" s="109"/>
      <c r="F40" s="104"/>
      <c r="G40" s="16">
        <f>SUM(D40:F40)</f>
        <v>150000</v>
      </c>
      <c r="H40" s="23">
        <v>200000</v>
      </c>
      <c r="I40" s="115">
        <f t="shared" si="1"/>
        <v>-50000</v>
      </c>
    </row>
    <row r="41" spans="1:9" ht="23.25" customHeight="1" thickTop="1" thickBot="1">
      <c r="A41" s="272" t="s">
        <v>5</v>
      </c>
      <c r="B41" s="273"/>
      <c r="C41" s="274"/>
      <c r="D41" s="17">
        <f>SUM(D5,D11,D21,D30,D40)</f>
        <v>4900000</v>
      </c>
      <c r="E41" s="110">
        <f>SUM(E11,E30,E35)</f>
        <v>170000</v>
      </c>
      <c r="F41" s="105"/>
      <c r="G41" s="17">
        <f>SUM(D41:F41)</f>
        <v>5070000</v>
      </c>
      <c r="H41" s="18">
        <f>SUM(H5,H11,H21,H30,H35,H40)</f>
        <v>4810000</v>
      </c>
      <c r="I41" s="116">
        <f>G41-H41</f>
        <v>260000</v>
      </c>
    </row>
    <row r="43" spans="1:9">
      <c r="A43" s="267"/>
      <c r="B43" s="267"/>
    </row>
  </sheetData>
  <sheetProtection password="CC3D" sheet="1" objects="1" scenarios="1"/>
  <mergeCells count="10">
    <mergeCell ref="A43:B43"/>
    <mergeCell ref="A1:I1"/>
    <mergeCell ref="A40:C40"/>
    <mergeCell ref="A41:C41"/>
    <mergeCell ref="A3:C3"/>
    <mergeCell ref="G3:G4"/>
    <mergeCell ref="H3:H4"/>
    <mergeCell ref="I3:I4"/>
    <mergeCell ref="D3:D4"/>
    <mergeCell ref="E3:E4"/>
  </mergeCells>
  <phoneticPr fontId="2" type="noConversion"/>
  <pageMargins left="0.15748031496062992" right="0.15748031496062992" top="0.27559055118110237" bottom="0.19685039370078741" header="0.17" footer="0.31496062992125984"/>
  <pageSetup paperSize="9" orientation="portrait" useFirstPageNumber="1" horizontalDpi="1200" verticalDpi="1200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9"/>
  <sheetViews>
    <sheetView topLeftCell="A55" zoomScaleNormal="100" workbookViewId="0">
      <selection activeCell="F89" sqref="F89"/>
    </sheetView>
  </sheetViews>
  <sheetFormatPr defaultRowHeight="16.5"/>
  <cols>
    <col min="1" max="1" width="9.25" customWidth="1"/>
    <col min="2" max="2" width="9.75" customWidth="1"/>
    <col min="3" max="3" width="11.5" customWidth="1"/>
    <col min="4" max="4" width="11.625" customWidth="1"/>
    <col min="5" max="5" width="9.625" customWidth="1"/>
    <col min="6" max="6" width="9.375" customWidth="1"/>
    <col min="7" max="7" width="11.625" style="22" customWidth="1"/>
    <col min="8" max="8" width="11.125" style="24" customWidth="1"/>
    <col min="9" max="9" width="8.625" style="24" customWidth="1"/>
  </cols>
  <sheetData>
    <row r="1" spans="1:9" ht="21" customHeight="1" thickBot="1">
      <c r="A1" s="284" t="s">
        <v>114</v>
      </c>
      <c r="B1" s="284"/>
      <c r="C1" s="284"/>
      <c r="D1" s="284"/>
      <c r="E1" s="284"/>
      <c r="F1" s="284"/>
      <c r="G1" s="284"/>
      <c r="H1" s="284"/>
      <c r="I1" s="284"/>
    </row>
    <row r="2" spans="1:9" ht="13.5" customHeight="1">
      <c r="A2" s="275" t="s">
        <v>16</v>
      </c>
      <c r="B2" s="276"/>
      <c r="C2" s="277"/>
      <c r="D2" s="280" t="s">
        <v>123</v>
      </c>
      <c r="E2" s="280" t="s">
        <v>124</v>
      </c>
      <c r="F2" s="280" t="s">
        <v>140</v>
      </c>
      <c r="G2" s="288" t="s">
        <v>146</v>
      </c>
      <c r="H2" s="280" t="s">
        <v>115</v>
      </c>
      <c r="I2" s="280" t="s">
        <v>0</v>
      </c>
    </row>
    <row r="3" spans="1:9" ht="13.5" customHeight="1">
      <c r="A3" s="8" t="s">
        <v>1</v>
      </c>
      <c r="B3" s="1" t="s">
        <v>2</v>
      </c>
      <c r="C3" s="1" t="s">
        <v>3</v>
      </c>
      <c r="D3" s="281"/>
      <c r="E3" s="281"/>
      <c r="F3" s="281"/>
      <c r="G3" s="289"/>
      <c r="H3" s="281"/>
      <c r="I3" s="281"/>
    </row>
    <row r="4" spans="1:9">
      <c r="A4" s="25" t="s">
        <v>40</v>
      </c>
      <c r="B4" s="9"/>
      <c r="C4" s="9"/>
      <c r="D4" s="20">
        <f>D5+D14</f>
        <v>2218000</v>
      </c>
      <c r="E4" s="9"/>
      <c r="F4" s="9"/>
      <c r="G4" s="20">
        <f t="shared" ref="G4:G35" si="0">SUM(D4:F4)</f>
        <v>2218000</v>
      </c>
      <c r="H4" s="3">
        <f>SUM(H5,H14)</f>
        <v>2024000</v>
      </c>
      <c r="I4" s="122">
        <f>G4-H4</f>
        <v>194000</v>
      </c>
    </row>
    <row r="5" spans="1:9">
      <c r="A5" s="49"/>
      <c r="B5" s="2" t="s">
        <v>41</v>
      </c>
      <c r="C5" s="9"/>
      <c r="D5" s="20">
        <f>SUM(D6:D13)</f>
        <v>1657000</v>
      </c>
      <c r="E5" s="9"/>
      <c r="F5" s="9"/>
      <c r="G5" s="20">
        <f t="shared" si="0"/>
        <v>1657000</v>
      </c>
      <c r="H5" s="3">
        <f>SUM(H6:H13)</f>
        <v>1501000</v>
      </c>
      <c r="I5" s="122">
        <f t="shared" ref="I5:I68" si="1">G5-H5</f>
        <v>156000</v>
      </c>
    </row>
    <row r="6" spans="1:9">
      <c r="A6" s="49"/>
      <c r="B6" s="9"/>
      <c r="C6" s="4" t="s">
        <v>42</v>
      </c>
      <c r="D6" s="12">
        <v>628000</v>
      </c>
      <c r="E6" s="4"/>
      <c r="F6" s="4"/>
      <c r="G6" s="12">
        <f t="shared" si="0"/>
        <v>628000</v>
      </c>
      <c r="H6" s="5">
        <v>570000</v>
      </c>
      <c r="I6" s="122">
        <f t="shared" si="1"/>
        <v>58000</v>
      </c>
    </row>
    <row r="7" spans="1:9">
      <c r="A7" s="49"/>
      <c r="B7" s="9"/>
      <c r="C7" s="4" t="s">
        <v>43</v>
      </c>
      <c r="D7" s="12">
        <v>313000</v>
      </c>
      <c r="E7" s="4"/>
      <c r="F7" s="4"/>
      <c r="G7" s="12">
        <f t="shared" si="0"/>
        <v>313000</v>
      </c>
      <c r="H7" s="5">
        <v>255000</v>
      </c>
      <c r="I7" s="122">
        <f t="shared" si="1"/>
        <v>58000</v>
      </c>
    </row>
    <row r="8" spans="1:9">
      <c r="A8" s="49"/>
      <c r="B8" s="9"/>
      <c r="C8" s="4" t="s">
        <v>103</v>
      </c>
      <c r="D8" s="12">
        <v>250000</v>
      </c>
      <c r="E8" s="4"/>
      <c r="F8" s="4"/>
      <c r="G8" s="12">
        <f t="shared" si="0"/>
        <v>250000</v>
      </c>
      <c r="H8" s="5">
        <v>220000</v>
      </c>
      <c r="I8" s="122">
        <f t="shared" si="1"/>
        <v>30000</v>
      </c>
    </row>
    <row r="9" spans="1:9">
      <c r="A9" s="49"/>
      <c r="B9" s="9"/>
      <c r="C9" s="4" t="s">
        <v>44</v>
      </c>
      <c r="D9" s="12">
        <v>88000</v>
      </c>
      <c r="E9" s="4"/>
      <c r="F9" s="4"/>
      <c r="G9" s="12">
        <f t="shared" si="0"/>
        <v>88000</v>
      </c>
      <c r="H9" s="5">
        <v>88000</v>
      </c>
      <c r="I9" s="122">
        <f t="shared" si="1"/>
        <v>0</v>
      </c>
    </row>
    <row r="10" spans="1:9">
      <c r="A10" s="49"/>
      <c r="B10" s="9"/>
      <c r="C10" s="4" t="s">
        <v>105</v>
      </c>
      <c r="D10" s="12">
        <v>290000</v>
      </c>
      <c r="E10" s="4"/>
      <c r="F10" s="4"/>
      <c r="G10" s="12">
        <f t="shared" si="0"/>
        <v>290000</v>
      </c>
      <c r="H10" s="5">
        <v>280000</v>
      </c>
      <c r="I10" s="122">
        <f t="shared" si="1"/>
        <v>10000</v>
      </c>
    </row>
    <row r="11" spans="1:9">
      <c r="A11" s="49"/>
      <c r="B11" s="9"/>
      <c r="C11" s="4" t="s">
        <v>113</v>
      </c>
      <c r="D11" s="12">
        <v>8000</v>
      </c>
      <c r="E11" s="4"/>
      <c r="F11" s="4"/>
      <c r="G11" s="12">
        <f t="shared" si="0"/>
        <v>8000</v>
      </c>
      <c r="H11" s="5">
        <v>8000</v>
      </c>
      <c r="I11" s="122">
        <f t="shared" si="1"/>
        <v>0</v>
      </c>
    </row>
    <row r="12" spans="1:9">
      <c r="A12" s="49"/>
      <c r="B12" s="9"/>
      <c r="C12" s="4" t="s">
        <v>45</v>
      </c>
      <c r="D12" s="13">
        <v>0</v>
      </c>
      <c r="E12" s="4"/>
      <c r="F12" s="4"/>
      <c r="G12" s="13">
        <f t="shared" si="0"/>
        <v>0</v>
      </c>
      <c r="H12" s="5">
        <v>0</v>
      </c>
      <c r="I12" s="122">
        <f t="shared" si="1"/>
        <v>0</v>
      </c>
    </row>
    <row r="13" spans="1:9">
      <c r="A13" s="49"/>
      <c r="B13" s="9"/>
      <c r="C13" s="4" t="s">
        <v>46</v>
      </c>
      <c r="D13" s="12">
        <v>80000</v>
      </c>
      <c r="E13" s="4"/>
      <c r="F13" s="4"/>
      <c r="G13" s="12">
        <f t="shared" si="0"/>
        <v>80000</v>
      </c>
      <c r="H13" s="5">
        <v>80000</v>
      </c>
      <c r="I13" s="122">
        <f t="shared" si="1"/>
        <v>0</v>
      </c>
    </row>
    <row r="14" spans="1:9">
      <c r="A14" s="49"/>
      <c r="B14" s="2" t="s">
        <v>6</v>
      </c>
      <c r="C14" s="9"/>
      <c r="D14" s="20">
        <f>SUM(D15:D21)</f>
        <v>561000</v>
      </c>
      <c r="E14" s="9"/>
      <c r="F14" s="9"/>
      <c r="G14" s="20">
        <f t="shared" si="0"/>
        <v>561000</v>
      </c>
      <c r="H14" s="3">
        <f>SUM(H15:H21)</f>
        <v>523000</v>
      </c>
      <c r="I14" s="122">
        <f t="shared" si="1"/>
        <v>38000</v>
      </c>
    </row>
    <row r="15" spans="1:9">
      <c r="A15" s="49"/>
      <c r="B15" s="9"/>
      <c r="C15" s="4" t="s">
        <v>47</v>
      </c>
      <c r="D15" s="12">
        <v>219000</v>
      </c>
      <c r="E15" s="4"/>
      <c r="F15" s="4"/>
      <c r="G15" s="12">
        <f t="shared" si="0"/>
        <v>219000</v>
      </c>
      <c r="H15" s="5">
        <v>190000</v>
      </c>
      <c r="I15" s="122">
        <f t="shared" si="1"/>
        <v>29000</v>
      </c>
    </row>
    <row r="16" spans="1:9">
      <c r="A16" s="49"/>
      <c r="B16" s="9"/>
      <c r="C16" s="4" t="s">
        <v>48</v>
      </c>
      <c r="D16" s="12">
        <v>110000</v>
      </c>
      <c r="E16" s="4"/>
      <c r="F16" s="4"/>
      <c r="G16" s="12">
        <f t="shared" si="0"/>
        <v>110000</v>
      </c>
      <c r="H16" s="5">
        <v>95000</v>
      </c>
      <c r="I16" s="122">
        <f t="shared" si="1"/>
        <v>15000</v>
      </c>
    </row>
    <row r="17" spans="1:9">
      <c r="A17" s="49"/>
      <c r="B17" s="9"/>
      <c r="C17" s="4" t="s">
        <v>272</v>
      </c>
      <c r="D17" s="12">
        <v>94000</v>
      </c>
      <c r="E17" s="4"/>
      <c r="F17" s="4"/>
      <c r="G17" s="12">
        <f t="shared" si="0"/>
        <v>94000</v>
      </c>
      <c r="H17" s="5">
        <v>78000</v>
      </c>
      <c r="I17" s="122">
        <f t="shared" si="1"/>
        <v>16000</v>
      </c>
    </row>
    <row r="18" spans="1:9">
      <c r="A18" s="49"/>
      <c r="B18" s="9"/>
      <c r="C18" s="4" t="s">
        <v>49</v>
      </c>
      <c r="D18" s="12">
        <v>48000</v>
      </c>
      <c r="E18" s="4"/>
      <c r="F18" s="4"/>
      <c r="G18" s="12">
        <f t="shared" si="0"/>
        <v>48000</v>
      </c>
      <c r="H18" s="5">
        <v>48000</v>
      </c>
      <c r="I18" s="122">
        <f t="shared" si="1"/>
        <v>0</v>
      </c>
    </row>
    <row r="19" spans="1:9">
      <c r="A19" s="49"/>
      <c r="B19" s="9"/>
      <c r="C19" s="4" t="s">
        <v>50</v>
      </c>
      <c r="D19" s="12">
        <v>63000</v>
      </c>
      <c r="E19" s="4"/>
      <c r="F19" s="4"/>
      <c r="G19" s="12">
        <f t="shared" si="0"/>
        <v>63000</v>
      </c>
      <c r="H19" s="5">
        <v>83000</v>
      </c>
      <c r="I19" s="122">
        <f t="shared" si="1"/>
        <v>-20000</v>
      </c>
    </row>
    <row r="20" spans="1:9">
      <c r="A20" s="49"/>
      <c r="B20" s="9"/>
      <c r="C20" s="4" t="s">
        <v>271</v>
      </c>
      <c r="D20" s="12">
        <v>12000</v>
      </c>
      <c r="E20" s="4"/>
      <c r="F20" s="4"/>
      <c r="G20" s="12">
        <f t="shared" si="0"/>
        <v>12000</v>
      </c>
      <c r="H20" s="5">
        <v>14000</v>
      </c>
      <c r="I20" s="122">
        <f t="shared" si="1"/>
        <v>-2000</v>
      </c>
    </row>
    <row r="21" spans="1:9">
      <c r="A21" s="49"/>
      <c r="B21" s="9"/>
      <c r="C21" s="4" t="s">
        <v>51</v>
      </c>
      <c r="D21" s="12">
        <v>15000</v>
      </c>
      <c r="E21" s="4"/>
      <c r="F21" s="4"/>
      <c r="G21" s="12">
        <f t="shared" si="0"/>
        <v>15000</v>
      </c>
      <c r="H21" s="5">
        <v>15000</v>
      </c>
      <c r="I21" s="122">
        <f t="shared" si="1"/>
        <v>0</v>
      </c>
    </row>
    <row r="22" spans="1:9">
      <c r="A22" s="25" t="s">
        <v>7</v>
      </c>
      <c r="B22" s="9"/>
      <c r="C22" s="9"/>
      <c r="D22" s="20">
        <f>D23+D30+D40</f>
        <v>965000</v>
      </c>
      <c r="E22" s="121">
        <f>SUM(E23,E30,E40)</f>
        <v>2000</v>
      </c>
      <c r="F22" s="9"/>
      <c r="G22" s="20">
        <f t="shared" si="0"/>
        <v>967000</v>
      </c>
      <c r="H22" s="3">
        <f>SUM(H23,H30,H40)</f>
        <v>927000</v>
      </c>
      <c r="I22" s="122">
        <f t="shared" si="1"/>
        <v>40000</v>
      </c>
    </row>
    <row r="23" spans="1:9">
      <c r="A23" s="49"/>
      <c r="B23" s="2" t="s">
        <v>8</v>
      </c>
      <c r="C23" s="9"/>
      <c r="D23" s="20">
        <f>SUM(D24:D29)</f>
        <v>306000</v>
      </c>
      <c r="E23" s="9"/>
      <c r="F23" s="9"/>
      <c r="G23" s="20">
        <f t="shared" si="0"/>
        <v>306000</v>
      </c>
      <c r="H23" s="3">
        <f>SUM(H24:H29)</f>
        <v>299000</v>
      </c>
      <c r="I23" s="122">
        <f t="shared" si="1"/>
        <v>7000</v>
      </c>
    </row>
    <row r="24" spans="1:9">
      <c r="A24" s="49"/>
      <c r="B24" s="9"/>
      <c r="C24" s="4" t="s">
        <v>75</v>
      </c>
      <c r="D24" s="12">
        <v>200000</v>
      </c>
      <c r="E24" s="4"/>
      <c r="F24" s="4"/>
      <c r="G24" s="12">
        <f t="shared" si="0"/>
        <v>200000</v>
      </c>
      <c r="H24" s="5">
        <v>200000</v>
      </c>
      <c r="I24" s="122">
        <f t="shared" si="1"/>
        <v>0</v>
      </c>
    </row>
    <row r="25" spans="1:9">
      <c r="A25" s="49"/>
      <c r="B25" s="9"/>
      <c r="C25" s="4" t="s">
        <v>52</v>
      </c>
      <c r="D25" s="12">
        <v>5000</v>
      </c>
      <c r="E25" s="4"/>
      <c r="F25" s="4"/>
      <c r="G25" s="12">
        <f t="shared" si="0"/>
        <v>5000</v>
      </c>
      <c r="H25" s="5">
        <v>7000</v>
      </c>
      <c r="I25" s="122">
        <f t="shared" si="1"/>
        <v>-2000</v>
      </c>
    </row>
    <row r="26" spans="1:9">
      <c r="A26" s="49"/>
      <c r="B26" s="9"/>
      <c r="C26" s="4" t="s">
        <v>53</v>
      </c>
      <c r="D26" s="12">
        <v>2000</v>
      </c>
      <c r="E26" s="4"/>
      <c r="F26" s="4"/>
      <c r="G26" s="12">
        <f t="shared" si="0"/>
        <v>2000</v>
      </c>
      <c r="H26" s="5">
        <v>2000</v>
      </c>
      <c r="I26" s="122">
        <f t="shared" si="1"/>
        <v>0</v>
      </c>
    </row>
    <row r="27" spans="1:9">
      <c r="A27" s="49"/>
      <c r="B27" s="9"/>
      <c r="C27" s="4" t="s">
        <v>270</v>
      </c>
      <c r="D27" s="12">
        <v>57000</v>
      </c>
      <c r="E27" s="4"/>
      <c r="F27" s="4"/>
      <c r="G27" s="12">
        <f t="shared" si="0"/>
        <v>57000</v>
      </c>
      <c r="H27" s="5">
        <v>48000</v>
      </c>
      <c r="I27" s="122">
        <f t="shared" si="1"/>
        <v>9000</v>
      </c>
    </row>
    <row r="28" spans="1:9">
      <c r="A28" s="49"/>
      <c r="B28" s="9"/>
      <c r="C28" s="4" t="s">
        <v>107</v>
      </c>
      <c r="D28" s="12">
        <v>14000</v>
      </c>
      <c r="E28" s="4"/>
      <c r="F28" s="4"/>
      <c r="G28" s="12">
        <f t="shared" si="0"/>
        <v>14000</v>
      </c>
      <c r="H28" s="5">
        <v>14000</v>
      </c>
      <c r="I28" s="122">
        <f t="shared" si="1"/>
        <v>0</v>
      </c>
    </row>
    <row r="29" spans="1:9" ht="22.5">
      <c r="A29" s="49"/>
      <c r="B29" s="9"/>
      <c r="C29" s="4" t="s">
        <v>269</v>
      </c>
      <c r="D29" s="12">
        <v>28000</v>
      </c>
      <c r="E29" s="4"/>
      <c r="F29" s="4"/>
      <c r="G29" s="12">
        <f t="shared" si="0"/>
        <v>28000</v>
      </c>
      <c r="H29" s="5">
        <v>28000</v>
      </c>
      <c r="I29" s="122">
        <f t="shared" si="1"/>
        <v>0</v>
      </c>
    </row>
    <row r="30" spans="1:9">
      <c r="A30" s="49"/>
      <c r="B30" s="2" t="s">
        <v>9</v>
      </c>
      <c r="C30" s="9"/>
      <c r="D30" s="20">
        <f>SUM(D31:D39)</f>
        <v>300000</v>
      </c>
      <c r="E30" s="9"/>
      <c r="F30" s="9"/>
      <c r="G30" s="20">
        <f t="shared" si="0"/>
        <v>300000</v>
      </c>
      <c r="H30" s="3">
        <f>SUM(H31:H39)</f>
        <v>282000</v>
      </c>
      <c r="I30" s="122">
        <f t="shared" si="1"/>
        <v>18000</v>
      </c>
    </row>
    <row r="31" spans="1:9">
      <c r="A31" s="49"/>
      <c r="B31" s="9"/>
      <c r="C31" s="4" t="s">
        <v>268</v>
      </c>
      <c r="D31" s="12">
        <v>57000</v>
      </c>
      <c r="E31" s="4"/>
      <c r="F31" s="4"/>
      <c r="G31" s="12">
        <f t="shared" si="0"/>
        <v>57000</v>
      </c>
      <c r="H31" s="5">
        <v>63000</v>
      </c>
      <c r="I31" s="122">
        <f t="shared" si="1"/>
        <v>-6000</v>
      </c>
    </row>
    <row r="32" spans="1:9">
      <c r="A32" s="49"/>
      <c r="B32" s="9"/>
      <c r="C32" s="4" t="s">
        <v>54</v>
      </c>
      <c r="D32" s="12">
        <v>30000</v>
      </c>
      <c r="E32" s="4"/>
      <c r="F32" s="4"/>
      <c r="G32" s="12">
        <f t="shared" si="0"/>
        <v>30000</v>
      </c>
      <c r="H32" s="5">
        <v>30000</v>
      </c>
      <c r="I32" s="122">
        <f t="shared" si="1"/>
        <v>0</v>
      </c>
    </row>
    <row r="33" spans="1:9">
      <c r="A33" s="49"/>
      <c r="B33" s="9"/>
      <c r="C33" s="4" t="s">
        <v>98</v>
      </c>
      <c r="D33" s="12">
        <v>33000</v>
      </c>
      <c r="E33" s="4"/>
      <c r="F33" s="4"/>
      <c r="G33" s="12">
        <f t="shared" si="0"/>
        <v>33000</v>
      </c>
      <c r="H33" s="5">
        <v>35000</v>
      </c>
      <c r="I33" s="122">
        <f t="shared" si="1"/>
        <v>-2000</v>
      </c>
    </row>
    <row r="34" spans="1:9">
      <c r="A34" s="49"/>
      <c r="B34" s="9"/>
      <c r="C34" s="4" t="s">
        <v>108</v>
      </c>
      <c r="D34" s="12">
        <v>41000</v>
      </c>
      <c r="E34" s="4"/>
      <c r="F34" s="4"/>
      <c r="G34" s="12">
        <f t="shared" si="0"/>
        <v>41000</v>
      </c>
      <c r="H34" s="5">
        <v>18000</v>
      </c>
      <c r="I34" s="122">
        <f t="shared" si="1"/>
        <v>23000</v>
      </c>
    </row>
    <row r="35" spans="1:9">
      <c r="A35" s="49"/>
      <c r="B35" s="9"/>
      <c r="C35" s="4" t="s">
        <v>55</v>
      </c>
      <c r="D35" s="12">
        <v>25000</v>
      </c>
      <c r="E35" s="4"/>
      <c r="F35" s="4"/>
      <c r="G35" s="12">
        <f t="shared" si="0"/>
        <v>25000</v>
      </c>
      <c r="H35" s="5">
        <v>26000</v>
      </c>
      <c r="I35" s="122">
        <f t="shared" si="1"/>
        <v>-1000</v>
      </c>
    </row>
    <row r="36" spans="1:9">
      <c r="A36" s="49"/>
      <c r="B36" s="9"/>
      <c r="C36" s="4" t="s">
        <v>56</v>
      </c>
      <c r="D36" s="12">
        <v>58000</v>
      </c>
      <c r="E36" s="4"/>
      <c r="F36" s="4"/>
      <c r="G36" s="12">
        <f t="shared" ref="G36:G67" si="2">SUM(D36:F36)</f>
        <v>58000</v>
      </c>
      <c r="H36" s="5">
        <v>58000</v>
      </c>
      <c r="I36" s="122">
        <f t="shared" si="1"/>
        <v>0</v>
      </c>
    </row>
    <row r="37" spans="1:9">
      <c r="A37" s="49"/>
      <c r="B37" s="9"/>
      <c r="C37" s="4" t="s">
        <v>100</v>
      </c>
      <c r="D37" s="12">
        <v>36000</v>
      </c>
      <c r="E37" s="4"/>
      <c r="F37" s="4"/>
      <c r="G37" s="12">
        <f t="shared" si="2"/>
        <v>36000</v>
      </c>
      <c r="H37" s="5">
        <v>32000</v>
      </c>
      <c r="I37" s="122">
        <f t="shared" si="1"/>
        <v>4000</v>
      </c>
    </row>
    <row r="38" spans="1:9">
      <c r="A38" s="49"/>
      <c r="B38" s="9"/>
      <c r="C38" s="4" t="s">
        <v>267</v>
      </c>
      <c r="D38" s="12">
        <v>19000</v>
      </c>
      <c r="E38" s="4"/>
      <c r="F38" s="4"/>
      <c r="G38" s="12">
        <f t="shared" si="2"/>
        <v>19000</v>
      </c>
      <c r="H38" s="5">
        <v>19000</v>
      </c>
      <c r="I38" s="122">
        <f t="shared" si="1"/>
        <v>0</v>
      </c>
    </row>
    <row r="39" spans="1:9">
      <c r="A39" s="49"/>
      <c r="B39" s="9"/>
      <c r="C39" s="4" t="s">
        <v>10</v>
      </c>
      <c r="D39" s="12">
        <v>1000</v>
      </c>
      <c r="E39" s="4"/>
      <c r="F39" s="4"/>
      <c r="G39" s="12">
        <f t="shared" si="2"/>
        <v>1000</v>
      </c>
      <c r="H39" s="5">
        <v>1000</v>
      </c>
      <c r="I39" s="122">
        <f t="shared" si="1"/>
        <v>0</v>
      </c>
    </row>
    <row r="40" spans="1:9">
      <c r="A40" s="49"/>
      <c r="B40" s="2" t="s">
        <v>11</v>
      </c>
      <c r="C40" s="9"/>
      <c r="D40" s="20">
        <f>SUM(D41:D49)</f>
        <v>359000</v>
      </c>
      <c r="E40" s="120">
        <f>SUM(E41:E49)</f>
        <v>2000</v>
      </c>
      <c r="F40" s="9"/>
      <c r="G40" s="20">
        <f t="shared" si="2"/>
        <v>361000</v>
      </c>
      <c r="H40" s="3">
        <f>SUM(H41:H49)</f>
        <v>346000</v>
      </c>
      <c r="I40" s="122">
        <f t="shared" si="1"/>
        <v>15000</v>
      </c>
    </row>
    <row r="41" spans="1:9">
      <c r="A41" s="49"/>
      <c r="B41" s="9"/>
      <c r="C41" s="4" t="s">
        <v>266</v>
      </c>
      <c r="D41" s="12">
        <v>77000</v>
      </c>
      <c r="E41" s="4"/>
      <c r="F41" s="4"/>
      <c r="G41" s="12">
        <f t="shared" si="2"/>
        <v>77000</v>
      </c>
      <c r="H41" s="5">
        <v>50000</v>
      </c>
      <c r="I41" s="122">
        <f t="shared" si="1"/>
        <v>27000</v>
      </c>
    </row>
    <row r="42" spans="1:9">
      <c r="A42" s="49"/>
      <c r="B42" s="9"/>
      <c r="C42" s="4" t="s">
        <v>265</v>
      </c>
      <c r="D42" s="12">
        <v>9000</v>
      </c>
      <c r="E42" s="4"/>
      <c r="F42" s="4"/>
      <c r="G42" s="12">
        <f t="shared" si="2"/>
        <v>9000</v>
      </c>
      <c r="H42" s="5">
        <v>8000</v>
      </c>
      <c r="I42" s="122">
        <f t="shared" si="1"/>
        <v>1000</v>
      </c>
    </row>
    <row r="43" spans="1:9">
      <c r="A43" s="49"/>
      <c r="B43" s="9"/>
      <c r="C43" s="4" t="s">
        <v>264</v>
      </c>
      <c r="D43" s="12">
        <v>97000</v>
      </c>
      <c r="E43" s="4"/>
      <c r="F43" s="4"/>
      <c r="G43" s="12">
        <f t="shared" si="2"/>
        <v>97000</v>
      </c>
      <c r="H43" s="5">
        <v>78000</v>
      </c>
      <c r="I43" s="122">
        <f t="shared" si="1"/>
        <v>19000</v>
      </c>
    </row>
    <row r="44" spans="1:9">
      <c r="A44" s="49"/>
      <c r="B44" s="9"/>
      <c r="C44" s="4" t="s">
        <v>99</v>
      </c>
      <c r="D44" s="12">
        <v>20000</v>
      </c>
      <c r="E44" s="4"/>
      <c r="F44" s="4"/>
      <c r="G44" s="12">
        <f t="shared" si="2"/>
        <v>20000</v>
      </c>
      <c r="H44" s="5">
        <v>19000</v>
      </c>
      <c r="I44" s="122">
        <f t="shared" si="1"/>
        <v>1000</v>
      </c>
    </row>
    <row r="45" spans="1:9">
      <c r="A45" s="49"/>
      <c r="B45" s="9"/>
      <c r="C45" s="4" t="s">
        <v>101</v>
      </c>
      <c r="D45" s="12">
        <v>90000</v>
      </c>
      <c r="E45" s="4"/>
      <c r="F45" s="4"/>
      <c r="G45" s="12">
        <f t="shared" si="2"/>
        <v>90000</v>
      </c>
      <c r="H45" s="5">
        <v>110000</v>
      </c>
      <c r="I45" s="122">
        <f t="shared" si="1"/>
        <v>-20000</v>
      </c>
    </row>
    <row r="46" spans="1:9">
      <c r="A46" s="49"/>
      <c r="B46" s="9"/>
      <c r="C46" s="4" t="s">
        <v>96</v>
      </c>
      <c r="D46" s="12">
        <v>11000</v>
      </c>
      <c r="E46" s="4"/>
      <c r="F46" s="4"/>
      <c r="G46" s="12">
        <f t="shared" si="2"/>
        <v>11000</v>
      </c>
      <c r="H46" s="5">
        <v>16000</v>
      </c>
      <c r="I46" s="122">
        <f t="shared" si="1"/>
        <v>-5000</v>
      </c>
    </row>
    <row r="47" spans="1:9">
      <c r="A47" s="49"/>
      <c r="B47" s="9"/>
      <c r="C47" s="4" t="s">
        <v>97</v>
      </c>
      <c r="D47" s="12">
        <v>42000</v>
      </c>
      <c r="E47" s="4"/>
      <c r="F47" s="4"/>
      <c r="G47" s="12">
        <f t="shared" si="2"/>
        <v>42000</v>
      </c>
      <c r="H47" s="5">
        <v>45000</v>
      </c>
      <c r="I47" s="122">
        <f t="shared" si="1"/>
        <v>-3000</v>
      </c>
    </row>
    <row r="48" spans="1:9">
      <c r="A48" s="49"/>
      <c r="B48" s="9"/>
      <c r="C48" s="4" t="s">
        <v>263</v>
      </c>
      <c r="D48" s="12">
        <v>3000</v>
      </c>
      <c r="E48" s="4"/>
      <c r="F48" s="4"/>
      <c r="G48" s="12">
        <f t="shared" si="2"/>
        <v>3000</v>
      </c>
      <c r="H48" s="5">
        <v>4000</v>
      </c>
      <c r="I48" s="122">
        <f t="shared" si="1"/>
        <v>-1000</v>
      </c>
    </row>
    <row r="49" spans="1:9">
      <c r="A49" s="49"/>
      <c r="B49" s="9"/>
      <c r="C49" s="4" t="s">
        <v>57</v>
      </c>
      <c r="D49" s="12">
        <v>10000</v>
      </c>
      <c r="E49" s="12">
        <v>2000</v>
      </c>
      <c r="F49" s="4"/>
      <c r="G49" s="12">
        <f t="shared" si="2"/>
        <v>12000</v>
      </c>
      <c r="H49" s="5">
        <v>16000</v>
      </c>
      <c r="I49" s="122">
        <f t="shared" si="1"/>
        <v>-4000</v>
      </c>
    </row>
    <row r="50" spans="1:9" ht="24.75" customHeight="1">
      <c r="A50" s="25" t="s">
        <v>58</v>
      </c>
      <c r="B50" s="9"/>
      <c r="C50" s="9"/>
      <c r="D50" s="20">
        <f>D51+D54+D61</f>
        <v>1042000</v>
      </c>
      <c r="E50" s="12">
        <f>SUM(E54,E61)</f>
        <v>35000</v>
      </c>
      <c r="F50" s="9"/>
      <c r="G50" s="20">
        <f t="shared" si="2"/>
        <v>1077000</v>
      </c>
      <c r="H50" s="3">
        <f>SUM(H51,H54,H61)</f>
        <v>1043300</v>
      </c>
      <c r="I50" s="122">
        <f t="shared" si="1"/>
        <v>33700</v>
      </c>
    </row>
    <row r="51" spans="1:9">
      <c r="A51" s="49"/>
      <c r="B51" s="2" t="s">
        <v>59</v>
      </c>
      <c r="C51" s="9"/>
      <c r="D51" s="20">
        <f>D52+D53</f>
        <v>158000</v>
      </c>
      <c r="E51" s="12"/>
      <c r="F51" s="9"/>
      <c r="G51" s="20">
        <f t="shared" si="2"/>
        <v>158000</v>
      </c>
      <c r="H51" s="3">
        <f>SUM(H52:H53)</f>
        <v>155000</v>
      </c>
      <c r="I51" s="122">
        <f t="shared" si="1"/>
        <v>3000</v>
      </c>
    </row>
    <row r="52" spans="1:9">
      <c r="A52" s="49"/>
      <c r="B52" s="9"/>
      <c r="C52" s="4" t="s">
        <v>59</v>
      </c>
      <c r="D52" s="12">
        <v>140000</v>
      </c>
      <c r="E52" s="12"/>
      <c r="F52" s="4"/>
      <c r="G52" s="12">
        <f t="shared" si="2"/>
        <v>140000</v>
      </c>
      <c r="H52" s="5">
        <v>140000</v>
      </c>
      <c r="I52" s="122">
        <f t="shared" si="1"/>
        <v>0</v>
      </c>
    </row>
    <row r="53" spans="1:9">
      <c r="A53" s="49"/>
      <c r="B53" s="9"/>
      <c r="C53" s="4" t="s">
        <v>104</v>
      </c>
      <c r="D53" s="12">
        <v>18000</v>
      </c>
      <c r="E53" s="12"/>
      <c r="F53" s="4"/>
      <c r="G53" s="12">
        <f t="shared" si="2"/>
        <v>18000</v>
      </c>
      <c r="H53" s="5">
        <v>15000</v>
      </c>
      <c r="I53" s="122">
        <f t="shared" si="1"/>
        <v>3000</v>
      </c>
    </row>
    <row r="54" spans="1:9">
      <c r="A54" s="49"/>
      <c r="B54" s="2" t="s">
        <v>60</v>
      </c>
      <c r="C54" s="9"/>
      <c r="D54" s="20">
        <f>SUM(D55:D60)</f>
        <v>870000</v>
      </c>
      <c r="E54" s="12">
        <f>SUM(E55:E60)</f>
        <v>35000</v>
      </c>
      <c r="F54" s="9"/>
      <c r="G54" s="20">
        <f t="shared" si="2"/>
        <v>905000</v>
      </c>
      <c r="H54" s="3">
        <f>SUM(H55:H60)</f>
        <v>874300</v>
      </c>
      <c r="I54" s="122">
        <f t="shared" si="1"/>
        <v>30700</v>
      </c>
    </row>
    <row r="55" spans="1:9">
      <c r="A55" s="49"/>
      <c r="B55" s="9"/>
      <c r="C55" s="4" t="s">
        <v>262</v>
      </c>
      <c r="D55" s="12">
        <v>350000</v>
      </c>
      <c r="E55" s="12">
        <v>35000</v>
      </c>
      <c r="F55" s="4"/>
      <c r="G55" s="12">
        <f t="shared" si="2"/>
        <v>385000</v>
      </c>
      <c r="H55" s="5">
        <v>360000</v>
      </c>
      <c r="I55" s="122">
        <f t="shared" si="1"/>
        <v>25000</v>
      </c>
    </row>
    <row r="56" spans="1:9">
      <c r="A56" s="49"/>
      <c r="B56" s="9"/>
      <c r="C56" s="4" t="s">
        <v>102</v>
      </c>
      <c r="D56" s="12">
        <v>450000</v>
      </c>
      <c r="E56" s="4"/>
      <c r="F56" s="4"/>
      <c r="G56" s="12">
        <f t="shared" si="2"/>
        <v>450000</v>
      </c>
      <c r="H56" s="5">
        <v>440000</v>
      </c>
      <c r="I56" s="122">
        <f t="shared" si="1"/>
        <v>10000</v>
      </c>
    </row>
    <row r="57" spans="1:9">
      <c r="A57" s="49"/>
      <c r="B57" s="9"/>
      <c r="C57" s="4" t="s">
        <v>106</v>
      </c>
      <c r="D57" s="12">
        <v>12000</v>
      </c>
      <c r="E57" s="4"/>
      <c r="F57" s="4"/>
      <c r="G57" s="12">
        <f t="shared" si="2"/>
        <v>12000</v>
      </c>
      <c r="H57" s="5">
        <v>10000</v>
      </c>
      <c r="I57" s="122">
        <f t="shared" si="1"/>
        <v>2000</v>
      </c>
    </row>
    <row r="58" spans="1:9">
      <c r="A58" s="49"/>
      <c r="B58" s="9"/>
      <c r="C58" s="4" t="s">
        <v>61</v>
      </c>
      <c r="D58" s="12">
        <v>3000</v>
      </c>
      <c r="E58" s="4"/>
      <c r="F58" s="4"/>
      <c r="G58" s="12">
        <f t="shared" si="2"/>
        <v>3000</v>
      </c>
      <c r="H58" s="5">
        <v>2300</v>
      </c>
      <c r="I58" s="122">
        <f t="shared" si="1"/>
        <v>700</v>
      </c>
    </row>
    <row r="59" spans="1:9">
      <c r="A59" s="49"/>
      <c r="B59" s="9"/>
      <c r="C59" s="4" t="s">
        <v>261</v>
      </c>
      <c r="D59" s="12">
        <v>54000</v>
      </c>
      <c r="E59" s="4"/>
      <c r="F59" s="4"/>
      <c r="G59" s="12">
        <f t="shared" si="2"/>
        <v>54000</v>
      </c>
      <c r="H59" s="5">
        <v>58000</v>
      </c>
      <c r="I59" s="122">
        <f t="shared" si="1"/>
        <v>-4000</v>
      </c>
    </row>
    <row r="60" spans="1:9">
      <c r="A60" s="49"/>
      <c r="B60" s="9"/>
      <c r="C60" s="4" t="s">
        <v>260</v>
      </c>
      <c r="D60" s="12">
        <v>1000</v>
      </c>
      <c r="E60" s="4"/>
      <c r="F60" s="4"/>
      <c r="G60" s="12">
        <f t="shared" si="2"/>
        <v>1000</v>
      </c>
      <c r="H60" s="5">
        <v>4000</v>
      </c>
      <c r="I60" s="122">
        <f t="shared" si="1"/>
        <v>-3000</v>
      </c>
    </row>
    <row r="61" spans="1:9">
      <c r="A61" s="49"/>
      <c r="B61" s="2" t="s">
        <v>62</v>
      </c>
      <c r="C61" s="9"/>
      <c r="D61" s="20">
        <f>D62+D63</f>
        <v>14000</v>
      </c>
      <c r="E61" s="9"/>
      <c r="F61" s="9"/>
      <c r="G61" s="20">
        <f t="shared" si="2"/>
        <v>14000</v>
      </c>
      <c r="H61" s="3">
        <f>SUM(H62:H63)</f>
        <v>14000</v>
      </c>
      <c r="I61" s="122">
        <f t="shared" si="1"/>
        <v>0</v>
      </c>
    </row>
    <row r="62" spans="1:9">
      <c r="A62" s="49"/>
      <c r="B62" s="9"/>
      <c r="C62" s="4" t="s">
        <v>63</v>
      </c>
      <c r="D62" s="12">
        <v>10000</v>
      </c>
      <c r="E62" s="4"/>
      <c r="F62" s="4"/>
      <c r="G62" s="12">
        <f t="shared" si="2"/>
        <v>10000</v>
      </c>
      <c r="H62" s="5">
        <v>7000</v>
      </c>
      <c r="I62" s="122">
        <f t="shared" si="1"/>
        <v>3000</v>
      </c>
    </row>
    <row r="63" spans="1:9">
      <c r="A63" s="49"/>
      <c r="B63" s="9"/>
      <c r="C63" s="4" t="s">
        <v>64</v>
      </c>
      <c r="D63" s="12">
        <v>4000</v>
      </c>
      <c r="E63" s="4"/>
      <c r="F63" s="4"/>
      <c r="G63" s="12">
        <f t="shared" si="2"/>
        <v>4000</v>
      </c>
      <c r="H63" s="5">
        <v>7000</v>
      </c>
      <c r="I63" s="122">
        <f t="shared" si="1"/>
        <v>-3000</v>
      </c>
    </row>
    <row r="64" spans="1:9">
      <c r="A64" s="25" t="s">
        <v>12</v>
      </c>
      <c r="B64" s="9"/>
      <c r="C64" s="9"/>
      <c r="D64" s="20">
        <f>D65</f>
        <v>135000</v>
      </c>
      <c r="E64" s="12">
        <f>E65</f>
        <v>21000</v>
      </c>
      <c r="F64" s="9"/>
      <c r="G64" s="20">
        <f t="shared" si="2"/>
        <v>156000</v>
      </c>
      <c r="H64" s="3">
        <f>H65</f>
        <v>74900</v>
      </c>
      <c r="I64" s="122">
        <f t="shared" si="1"/>
        <v>81100</v>
      </c>
    </row>
    <row r="65" spans="1:9">
      <c r="A65" s="49"/>
      <c r="B65" s="2" t="s">
        <v>12</v>
      </c>
      <c r="C65" s="9"/>
      <c r="D65" s="20">
        <f>D66</f>
        <v>135000</v>
      </c>
      <c r="E65" s="12">
        <f>E66</f>
        <v>21000</v>
      </c>
      <c r="F65" s="9"/>
      <c r="G65" s="20">
        <f t="shared" si="2"/>
        <v>156000</v>
      </c>
      <c r="H65" s="3">
        <f>H66</f>
        <v>74900</v>
      </c>
      <c r="I65" s="122">
        <f t="shared" si="1"/>
        <v>81100</v>
      </c>
    </row>
    <row r="66" spans="1:9">
      <c r="A66" s="49"/>
      <c r="B66" s="9"/>
      <c r="C66" s="4" t="s">
        <v>12</v>
      </c>
      <c r="D66" s="12">
        <v>135000</v>
      </c>
      <c r="E66" s="12">
        <v>21000</v>
      </c>
      <c r="F66" s="4"/>
      <c r="G66" s="12">
        <f t="shared" si="2"/>
        <v>156000</v>
      </c>
      <c r="H66" s="5">
        <v>74900</v>
      </c>
      <c r="I66" s="122">
        <f t="shared" si="1"/>
        <v>81100</v>
      </c>
    </row>
    <row r="67" spans="1:9" ht="22.5" customHeight="1">
      <c r="A67" s="50" t="s">
        <v>70</v>
      </c>
      <c r="B67" s="10"/>
      <c r="C67" s="10"/>
      <c r="D67" s="16"/>
      <c r="E67" s="16">
        <f>SUM(E68,E72)</f>
        <v>112000</v>
      </c>
      <c r="F67" s="10"/>
      <c r="G67" s="16">
        <f t="shared" si="2"/>
        <v>112000</v>
      </c>
      <c r="H67" s="16">
        <f>SUM(H68,H72)</f>
        <v>533000</v>
      </c>
      <c r="I67" s="122">
        <f t="shared" si="1"/>
        <v>-421000</v>
      </c>
    </row>
    <row r="68" spans="1:9" ht="22.5">
      <c r="A68" s="49"/>
      <c r="B68" s="4" t="s">
        <v>141</v>
      </c>
      <c r="C68" s="9"/>
      <c r="D68" s="20"/>
      <c r="E68" s="20">
        <f>SUM(E69:E71)</f>
        <v>112000</v>
      </c>
      <c r="F68" s="9"/>
      <c r="G68" s="20">
        <f t="shared" ref="G68:G84" si="3">SUM(D68:F68)</f>
        <v>112000</v>
      </c>
      <c r="H68" s="20">
        <f>SUM(H69:H71)</f>
        <v>533000</v>
      </c>
      <c r="I68" s="122">
        <f t="shared" si="1"/>
        <v>-421000</v>
      </c>
    </row>
    <row r="69" spans="1:9" ht="22.5">
      <c r="A69" s="49"/>
      <c r="B69" s="9"/>
      <c r="C69" s="4" t="s">
        <v>142</v>
      </c>
      <c r="D69" s="73"/>
      <c r="E69" s="73">
        <v>50000</v>
      </c>
      <c r="F69" s="4"/>
      <c r="G69" s="73">
        <f t="shared" si="3"/>
        <v>50000</v>
      </c>
      <c r="H69" s="12">
        <v>200000</v>
      </c>
      <c r="I69" s="122">
        <f t="shared" ref="I69:I84" si="4">G69-H69</f>
        <v>-150000</v>
      </c>
    </row>
    <row r="70" spans="1:9" ht="22.5">
      <c r="A70" s="49"/>
      <c r="B70" s="9"/>
      <c r="C70" s="4" t="s">
        <v>143</v>
      </c>
      <c r="D70" s="12"/>
      <c r="E70" s="12">
        <v>12000</v>
      </c>
      <c r="F70" s="4"/>
      <c r="G70" s="12">
        <f t="shared" si="3"/>
        <v>12000</v>
      </c>
      <c r="H70" s="12">
        <v>13000</v>
      </c>
      <c r="I70" s="122">
        <f t="shared" si="4"/>
        <v>-1000</v>
      </c>
    </row>
    <row r="71" spans="1:9" ht="22.5">
      <c r="A71" s="49"/>
      <c r="B71" s="9"/>
      <c r="C71" s="4" t="s">
        <v>144</v>
      </c>
      <c r="D71" s="12"/>
      <c r="E71" s="12">
        <v>50000</v>
      </c>
      <c r="F71" s="4"/>
      <c r="G71" s="12">
        <f t="shared" si="3"/>
        <v>50000</v>
      </c>
      <c r="H71" s="12">
        <v>320000</v>
      </c>
      <c r="I71" s="122">
        <f t="shared" si="4"/>
        <v>-270000</v>
      </c>
    </row>
    <row r="72" spans="1:9">
      <c r="A72" s="49"/>
      <c r="B72" s="4" t="s">
        <v>111</v>
      </c>
      <c r="C72" s="9"/>
      <c r="D72" s="21">
        <v>0</v>
      </c>
      <c r="E72" s="9"/>
      <c r="F72" s="9"/>
      <c r="G72" s="21">
        <f t="shared" si="3"/>
        <v>0</v>
      </c>
      <c r="H72" s="3">
        <f>H73</f>
        <v>0</v>
      </c>
      <c r="I72" s="122">
        <f t="shared" si="4"/>
        <v>0</v>
      </c>
    </row>
    <row r="73" spans="1:9">
      <c r="A73" s="49"/>
      <c r="B73" s="9"/>
      <c r="C73" s="4" t="s">
        <v>65</v>
      </c>
      <c r="D73" s="13">
        <v>0</v>
      </c>
      <c r="E73" s="4"/>
      <c r="F73" s="4"/>
      <c r="G73" s="13">
        <f t="shared" si="3"/>
        <v>0</v>
      </c>
      <c r="H73" s="5">
        <v>0</v>
      </c>
      <c r="I73" s="122">
        <f t="shared" si="4"/>
        <v>0</v>
      </c>
    </row>
    <row r="74" spans="1:9" ht="22.5">
      <c r="A74" s="51" t="s">
        <v>71</v>
      </c>
      <c r="B74" s="10"/>
      <c r="C74" s="10"/>
      <c r="D74" s="16">
        <f>D75</f>
        <v>540000</v>
      </c>
      <c r="E74" s="10"/>
      <c r="F74" s="10"/>
      <c r="G74" s="16">
        <f t="shared" si="3"/>
        <v>540000</v>
      </c>
      <c r="H74" s="23">
        <f>H75</f>
        <v>199000</v>
      </c>
      <c r="I74" s="122">
        <f t="shared" si="4"/>
        <v>341000</v>
      </c>
    </row>
    <row r="75" spans="1:9" ht="22.5">
      <c r="A75" s="49"/>
      <c r="B75" s="6" t="s">
        <v>66</v>
      </c>
      <c r="C75" s="9"/>
      <c r="D75" s="20">
        <f>SUM(D76:D80)</f>
        <v>540000</v>
      </c>
      <c r="E75" s="9"/>
      <c r="F75" s="9"/>
      <c r="G75" s="20">
        <f t="shared" si="3"/>
        <v>540000</v>
      </c>
      <c r="H75" s="3">
        <f>SUM(H76:H80)</f>
        <v>199000</v>
      </c>
      <c r="I75" s="122">
        <f t="shared" si="4"/>
        <v>341000</v>
      </c>
    </row>
    <row r="76" spans="1:9">
      <c r="A76" s="49"/>
      <c r="B76" s="9"/>
      <c r="C76" s="4" t="s">
        <v>67</v>
      </c>
      <c r="D76" s="73">
        <v>250000</v>
      </c>
      <c r="E76" s="4"/>
      <c r="F76" s="4"/>
      <c r="G76" s="73">
        <f t="shared" si="3"/>
        <v>250000</v>
      </c>
      <c r="H76" s="5">
        <v>0</v>
      </c>
      <c r="I76" s="122">
        <f t="shared" si="4"/>
        <v>250000</v>
      </c>
    </row>
    <row r="77" spans="1:9" ht="22.5">
      <c r="A77" s="49"/>
      <c r="B77" s="9"/>
      <c r="C77" s="4" t="s">
        <v>72</v>
      </c>
      <c r="D77" s="12">
        <v>40000</v>
      </c>
      <c r="E77" s="4"/>
      <c r="F77" s="4"/>
      <c r="G77" s="12">
        <f t="shared" si="3"/>
        <v>40000</v>
      </c>
      <c r="H77" s="5">
        <v>35000</v>
      </c>
      <c r="I77" s="122">
        <f t="shared" si="4"/>
        <v>5000</v>
      </c>
    </row>
    <row r="78" spans="1:9" ht="22.5">
      <c r="A78" s="49"/>
      <c r="B78" s="9"/>
      <c r="C78" s="4" t="s">
        <v>73</v>
      </c>
      <c r="D78" s="12">
        <v>50000</v>
      </c>
      <c r="E78" s="4"/>
      <c r="F78" s="4"/>
      <c r="G78" s="12">
        <f t="shared" si="3"/>
        <v>50000</v>
      </c>
      <c r="H78" s="5">
        <v>50000</v>
      </c>
      <c r="I78" s="122">
        <f t="shared" si="4"/>
        <v>0</v>
      </c>
    </row>
    <row r="79" spans="1:9">
      <c r="A79" s="49"/>
      <c r="B79" s="9"/>
      <c r="C79" s="4" t="s">
        <v>68</v>
      </c>
      <c r="D79" s="12">
        <v>40000</v>
      </c>
      <c r="E79" s="4"/>
      <c r="F79" s="4"/>
      <c r="G79" s="12">
        <f t="shared" si="3"/>
        <v>40000</v>
      </c>
      <c r="H79" s="5">
        <v>38000</v>
      </c>
      <c r="I79" s="122">
        <f t="shared" si="4"/>
        <v>2000</v>
      </c>
    </row>
    <row r="80" spans="1:9">
      <c r="A80" s="49"/>
      <c r="B80" s="9"/>
      <c r="C80" s="4" t="s">
        <v>69</v>
      </c>
      <c r="D80" s="12">
        <v>160000</v>
      </c>
      <c r="E80" s="4"/>
      <c r="F80" s="4"/>
      <c r="G80" s="12">
        <f t="shared" si="3"/>
        <v>160000</v>
      </c>
      <c r="H80" s="5">
        <v>76000</v>
      </c>
      <c r="I80" s="122">
        <f t="shared" si="4"/>
        <v>84000</v>
      </c>
    </row>
    <row r="81" spans="1:9" ht="22.5">
      <c r="A81" s="52" t="s">
        <v>145</v>
      </c>
      <c r="B81" s="9"/>
      <c r="C81" s="9"/>
      <c r="D81" s="21">
        <f>D82</f>
        <v>0</v>
      </c>
      <c r="E81" s="9"/>
      <c r="F81" s="9"/>
      <c r="G81" s="21">
        <f t="shared" si="3"/>
        <v>0</v>
      </c>
      <c r="H81" s="20">
        <f>H82</f>
        <v>8800</v>
      </c>
      <c r="I81" s="122">
        <f t="shared" si="4"/>
        <v>-8800</v>
      </c>
    </row>
    <row r="82" spans="1:9" ht="22.5">
      <c r="A82" s="49"/>
      <c r="B82" s="4" t="s">
        <v>14</v>
      </c>
      <c r="C82" s="9"/>
      <c r="D82" s="21">
        <f>D83</f>
        <v>0</v>
      </c>
      <c r="E82" s="9"/>
      <c r="F82" s="9"/>
      <c r="G82" s="21">
        <f t="shared" si="3"/>
        <v>0</v>
      </c>
      <c r="H82" s="20">
        <f>H83</f>
        <v>8800</v>
      </c>
      <c r="I82" s="122">
        <f t="shared" si="4"/>
        <v>-8800</v>
      </c>
    </row>
    <row r="83" spans="1:9" ht="22.5">
      <c r="A83" s="49"/>
      <c r="B83" s="9"/>
      <c r="C83" s="4" t="s">
        <v>74</v>
      </c>
      <c r="D83" s="13">
        <v>0</v>
      </c>
      <c r="E83" s="4"/>
      <c r="F83" s="4"/>
      <c r="G83" s="13">
        <f t="shared" si="3"/>
        <v>0</v>
      </c>
      <c r="H83" s="12">
        <v>8800</v>
      </c>
      <c r="I83" s="122">
        <f t="shared" si="4"/>
        <v>-8800</v>
      </c>
    </row>
    <row r="84" spans="1:9" ht="17.25" thickBot="1">
      <c r="A84" s="269" t="s">
        <v>13</v>
      </c>
      <c r="B84" s="270"/>
      <c r="C84" s="271"/>
      <c r="D84" s="54">
        <v>0</v>
      </c>
      <c r="E84" s="104"/>
      <c r="F84" s="104"/>
      <c r="G84" s="54">
        <f t="shared" si="3"/>
        <v>0</v>
      </c>
      <c r="H84" s="53">
        <v>0</v>
      </c>
      <c r="I84" s="123">
        <f t="shared" si="4"/>
        <v>0</v>
      </c>
    </row>
    <row r="85" spans="1:9" ht="21" customHeight="1" thickTop="1" thickBot="1">
      <c r="A85" s="285" t="s">
        <v>95</v>
      </c>
      <c r="B85" s="286"/>
      <c r="C85" s="287"/>
      <c r="D85" s="17">
        <f>D4+D22+D50+D64+D67+D74+D81+D84</f>
        <v>4900000</v>
      </c>
      <c r="E85" s="110">
        <f>SUM(E4,E22,E50,E64,E67,E74,E84)</f>
        <v>170000</v>
      </c>
      <c r="F85" s="107"/>
      <c r="G85" s="17">
        <f>G4+G22+G50+G64+G67+G74+G81+G84</f>
        <v>5070000</v>
      </c>
      <c r="H85" s="18">
        <f>SUM(H4,H22,H50,H64,H67,H74,H81,H84)</f>
        <v>4810000</v>
      </c>
      <c r="I85" s="124">
        <v>260000</v>
      </c>
    </row>
    <row r="86" spans="1:9" ht="25.5" customHeight="1">
      <c r="A86" s="70"/>
      <c r="B86" s="70"/>
      <c r="C86" s="70"/>
      <c r="D86" s="70"/>
      <c r="E86" s="70"/>
      <c r="F86" s="70"/>
      <c r="G86" s="71"/>
      <c r="H86" s="72"/>
      <c r="I86" s="125"/>
    </row>
    <row r="87" spans="1:9" ht="25.5" customHeight="1">
      <c r="A87" s="70"/>
      <c r="B87" s="70"/>
      <c r="C87" s="70"/>
      <c r="D87" s="70"/>
      <c r="E87" s="70"/>
      <c r="F87" s="70"/>
      <c r="G87" s="71"/>
      <c r="H87" s="72"/>
      <c r="I87" s="125"/>
    </row>
    <row r="89" spans="1:9">
      <c r="H89" s="57"/>
    </row>
  </sheetData>
  <sheetProtection password="CC3D" sheet="1" objects="1" scenarios="1"/>
  <mergeCells count="10">
    <mergeCell ref="A1:I1"/>
    <mergeCell ref="A84:C84"/>
    <mergeCell ref="A85:C85"/>
    <mergeCell ref="A2:C2"/>
    <mergeCell ref="G2:G3"/>
    <mergeCell ref="H2:H3"/>
    <mergeCell ref="I2:I3"/>
    <mergeCell ref="F2:F3"/>
    <mergeCell ref="E2:E3"/>
    <mergeCell ref="D2:D3"/>
  </mergeCells>
  <phoneticPr fontId="2" type="noConversion"/>
  <pageMargins left="0.15748031496062992" right="0.15748031496062992" top="0.35433070866141736" bottom="0.31496062992125984" header="0.15748031496062992" footer="0.15748031496062992"/>
  <pageSetup paperSize="9" firstPageNumber="2" orientation="portrait" useFirstPageNumber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3</vt:i4>
      </vt:variant>
    </vt:vector>
  </HeadingPairs>
  <TitlesOfParts>
    <vt:vector size="9" baseType="lpstr">
      <vt:lpstr>법인예산총칙</vt:lpstr>
      <vt:lpstr>법인수입세로</vt:lpstr>
      <vt:lpstr>법인지출세로</vt:lpstr>
      <vt:lpstr>교비예산총칙</vt:lpstr>
      <vt:lpstr>교비수입</vt:lpstr>
      <vt:lpstr>교비지출</vt:lpstr>
      <vt:lpstr>교비예산총칙!Print_Titles</vt:lpstr>
      <vt:lpstr>교비지출!Print_Titles</vt:lpstr>
      <vt:lpstr>법인지출세로!Print_Titles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2010-02-17T06:27:07Z</cp:lastPrinted>
  <dcterms:created xsi:type="dcterms:W3CDTF">2009-11-05T02:36:22Z</dcterms:created>
  <dcterms:modified xsi:type="dcterms:W3CDTF">2010-03-19T00:18:49Z</dcterms:modified>
</cp:coreProperties>
</file>